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 D C\3 GOD PLANOVI - MK\PLAN 2024-2026\"/>
    </mc:Choice>
  </mc:AlternateContent>
  <xr:revisionPtr revIDLastSave="0" documentId="13_ncr:1_{7F6CD2A9-9028-48A1-A78C-EF934051F62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lan 2022-2024 limitirani" sheetId="1" r:id="rId1"/>
    <sheet name="2022-2024 preraspodjela" sheetId="2" r:id="rId2"/>
    <sheet name="Sheet3" sheetId="3" r:id="rId3"/>
  </sheets>
  <definedNames>
    <definedName name="_xlnm.Print_Area" localSheetId="1">'2022-2024 preraspodjela'!$A$1:$N$51</definedName>
    <definedName name="_xlnm.Print_Area" localSheetId="0">'plan 2022-2024 limitirani'!$A$1:$L$49</definedName>
  </definedNames>
  <calcPr calcId="191029"/>
</workbook>
</file>

<file path=xl/calcChain.xml><?xml version="1.0" encoding="utf-8"?>
<calcChain xmlns="http://schemas.openxmlformats.org/spreadsheetml/2006/main">
  <c r="H5" i="2" l="1"/>
  <c r="C5" i="2"/>
  <c r="F47" i="2"/>
  <c r="G47" i="2"/>
  <c r="E42" i="2"/>
  <c r="F42" i="2"/>
  <c r="G42" i="2"/>
  <c r="E38" i="2"/>
  <c r="F38" i="2"/>
  <c r="G38" i="2"/>
  <c r="F12" i="2"/>
  <c r="G12" i="2"/>
  <c r="F6" i="2"/>
  <c r="G6" i="2"/>
  <c r="G10" i="1"/>
  <c r="J10" i="1" s="1"/>
  <c r="L10" i="1" s="1"/>
  <c r="G6" i="1"/>
  <c r="J6" i="1" s="1"/>
  <c r="L6" i="1" s="1"/>
  <c r="I11" i="2"/>
  <c r="L11" i="2" s="1"/>
  <c r="N11" i="2" s="1"/>
  <c r="I7" i="2"/>
  <c r="L7" i="2" s="1"/>
  <c r="N50" i="2"/>
  <c r="K50" i="2"/>
  <c r="H50" i="2"/>
  <c r="N49" i="2"/>
  <c r="K49" i="2"/>
  <c r="H49" i="2"/>
  <c r="N48" i="2"/>
  <c r="K48" i="2"/>
  <c r="K47" i="2" s="1"/>
  <c r="H48" i="2"/>
  <c r="M47" i="2"/>
  <c r="L47" i="2"/>
  <c r="J47" i="2"/>
  <c r="I47" i="2"/>
  <c r="E47" i="2"/>
  <c r="D47" i="2"/>
  <c r="C47" i="2"/>
  <c r="N45" i="2"/>
  <c r="K45" i="2"/>
  <c r="H45" i="2"/>
  <c r="N44" i="2"/>
  <c r="K44" i="2"/>
  <c r="H44" i="2"/>
  <c r="N43" i="2"/>
  <c r="K43" i="2"/>
  <c r="K42" i="2" s="1"/>
  <c r="H43" i="2"/>
  <c r="M42" i="2"/>
  <c r="L42" i="2"/>
  <c r="J42" i="2"/>
  <c r="I42" i="2"/>
  <c r="D42" i="2"/>
  <c r="C42" i="2"/>
  <c r="N41" i="2"/>
  <c r="K41" i="2"/>
  <c r="H41" i="2"/>
  <c r="N40" i="2"/>
  <c r="K40" i="2"/>
  <c r="H40" i="2"/>
  <c r="N39" i="2"/>
  <c r="K39" i="2"/>
  <c r="H39" i="2"/>
  <c r="H38" i="2" s="1"/>
  <c r="M38" i="2"/>
  <c r="L38" i="2"/>
  <c r="J38" i="2"/>
  <c r="I38" i="2"/>
  <c r="D38" i="2"/>
  <c r="C38" i="2"/>
  <c r="N37" i="2"/>
  <c r="K37" i="2"/>
  <c r="H37" i="2"/>
  <c r="N36" i="2"/>
  <c r="K36" i="2"/>
  <c r="H36" i="2"/>
  <c r="N35" i="2"/>
  <c r="K35" i="2"/>
  <c r="H35" i="2"/>
  <c r="N34" i="2"/>
  <c r="K34" i="2"/>
  <c r="H34" i="2"/>
  <c r="N33" i="2"/>
  <c r="K33" i="2"/>
  <c r="H33" i="2"/>
  <c r="N32" i="2"/>
  <c r="K32" i="2"/>
  <c r="H32" i="2"/>
  <c r="N31" i="2"/>
  <c r="K31" i="2"/>
  <c r="H31" i="2"/>
  <c r="N30" i="2"/>
  <c r="K30" i="2"/>
  <c r="H30" i="2"/>
  <c r="N29" i="2"/>
  <c r="K29" i="2"/>
  <c r="H29" i="2"/>
  <c r="N28" i="2"/>
  <c r="K28" i="2"/>
  <c r="H28" i="2"/>
  <c r="N27" i="2"/>
  <c r="K27" i="2"/>
  <c r="H27" i="2"/>
  <c r="N26" i="2"/>
  <c r="K26" i="2"/>
  <c r="H26" i="2"/>
  <c r="N25" i="2"/>
  <c r="K25" i="2"/>
  <c r="H25" i="2"/>
  <c r="N24" i="2"/>
  <c r="K24" i="2"/>
  <c r="H24" i="2"/>
  <c r="N23" i="2"/>
  <c r="K23" i="2"/>
  <c r="H23" i="2"/>
  <c r="N22" i="2"/>
  <c r="K22" i="2"/>
  <c r="H22" i="2"/>
  <c r="N21" i="2"/>
  <c r="K21" i="2"/>
  <c r="H21" i="2"/>
  <c r="N20" i="2"/>
  <c r="K20" i="2"/>
  <c r="H20" i="2"/>
  <c r="N19" i="2"/>
  <c r="K19" i="2"/>
  <c r="H19" i="2"/>
  <c r="N18" i="2"/>
  <c r="K18" i="2"/>
  <c r="H18" i="2"/>
  <c r="N17" i="2"/>
  <c r="K17" i="2"/>
  <c r="H17" i="2"/>
  <c r="N16" i="2"/>
  <c r="K16" i="2"/>
  <c r="H16" i="2"/>
  <c r="N15" i="2"/>
  <c r="K15" i="2"/>
  <c r="H15" i="2"/>
  <c r="N14" i="2"/>
  <c r="K14" i="2"/>
  <c r="H14" i="2"/>
  <c r="N13" i="2"/>
  <c r="K13" i="2"/>
  <c r="K12" i="2" s="1"/>
  <c r="H13" i="2"/>
  <c r="M12" i="2"/>
  <c r="L12" i="2"/>
  <c r="J12" i="2"/>
  <c r="I12" i="2"/>
  <c r="E12" i="2"/>
  <c r="D12" i="2"/>
  <c r="C12" i="2"/>
  <c r="H11" i="2"/>
  <c r="N10" i="2"/>
  <c r="K10" i="2"/>
  <c r="H10" i="2"/>
  <c r="N9" i="2"/>
  <c r="K9" i="2"/>
  <c r="H9" i="2"/>
  <c r="N8" i="2"/>
  <c r="K8" i="2"/>
  <c r="H8" i="2"/>
  <c r="H7" i="2"/>
  <c r="M6" i="2"/>
  <c r="J6" i="2"/>
  <c r="E6" i="2"/>
  <c r="E5" i="2" s="1"/>
  <c r="D6" i="2"/>
  <c r="C6" i="2"/>
  <c r="L21" i="1"/>
  <c r="L17" i="1"/>
  <c r="L32" i="1"/>
  <c r="L33" i="1"/>
  <c r="L34" i="1"/>
  <c r="L35" i="1"/>
  <c r="L36" i="1"/>
  <c r="F32" i="1"/>
  <c r="F43" i="1"/>
  <c r="F44" i="1"/>
  <c r="L43" i="1"/>
  <c r="L41" i="1" s="1"/>
  <c r="L44" i="1"/>
  <c r="L42" i="1"/>
  <c r="I43" i="1"/>
  <c r="I44" i="1"/>
  <c r="I42" i="1"/>
  <c r="L39" i="1"/>
  <c r="L40" i="1"/>
  <c r="I39" i="1"/>
  <c r="I40" i="1"/>
  <c r="F39" i="1"/>
  <c r="L48" i="1"/>
  <c r="L49" i="1"/>
  <c r="I48" i="1"/>
  <c r="I49" i="1"/>
  <c r="F48" i="1"/>
  <c r="F49" i="1"/>
  <c r="I32" i="1"/>
  <c r="I33" i="1"/>
  <c r="I34" i="1"/>
  <c r="I7" i="1"/>
  <c r="I8" i="1"/>
  <c r="L7" i="1"/>
  <c r="L8" i="1"/>
  <c r="L9" i="1"/>
  <c r="E46" i="1"/>
  <c r="E11" i="1"/>
  <c r="E5" i="1"/>
  <c r="G37" i="1"/>
  <c r="H37" i="1"/>
  <c r="J37" i="1"/>
  <c r="K37" i="1"/>
  <c r="D37" i="1"/>
  <c r="F40" i="1"/>
  <c r="C37" i="1"/>
  <c r="C41" i="1"/>
  <c r="G5" i="1"/>
  <c r="I21" i="1"/>
  <c r="I17" i="1"/>
  <c r="D41" i="1"/>
  <c r="K41" i="1"/>
  <c r="J41" i="1"/>
  <c r="H41" i="1"/>
  <c r="G41" i="1"/>
  <c r="F42" i="1"/>
  <c r="F34" i="1"/>
  <c r="F21" i="1"/>
  <c r="F17" i="1"/>
  <c r="F7" i="1"/>
  <c r="F8" i="1"/>
  <c r="I47" i="1"/>
  <c r="I12" i="1"/>
  <c r="I13" i="1"/>
  <c r="I14" i="1"/>
  <c r="I15" i="1"/>
  <c r="I16" i="1"/>
  <c r="I18" i="1"/>
  <c r="I19" i="1"/>
  <c r="F12" i="1"/>
  <c r="F13" i="1"/>
  <c r="F14" i="1"/>
  <c r="F15" i="1"/>
  <c r="F16" i="1"/>
  <c r="F18" i="1"/>
  <c r="L19" i="1"/>
  <c r="F19" i="1"/>
  <c r="I9" i="1"/>
  <c r="I10" i="1"/>
  <c r="I6" i="1"/>
  <c r="F9" i="1"/>
  <c r="F10" i="1"/>
  <c r="F6" i="1"/>
  <c r="L47" i="1"/>
  <c r="F47" i="1"/>
  <c r="K46" i="1"/>
  <c r="J46" i="1"/>
  <c r="H46" i="1"/>
  <c r="G46" i="1"/>
  <c r="D46" i="1"/>
  <c r="C46" i="1"/>
  <c r="I35" i="1"/>
  <c r="F35" i="1"/>
  <c r="L31" i="1"/>
  <c r="I31" i="1"/>
  <c r="F31" i="1"/>
  <c r="L28" i="1"/>
  <c r="I28" i="1"/>
  <c r="F28" i="1"/>
  <c r="L27" i="1"/>
  <c r="I27" i="1"/>
  <c r="F27" i="1"/>
  <c r="L26" i="1"/>
  <c r="I26" i="1"/>
  <c r="F26" i="1"/>
  <c r="I20" i="1"/>
  <c r="I22" i="1"/>
  <c r="I23" i="1"/>
  <c r="I24" i="1"/>
  <c r="I25" i="1"/>
  <c r="I29" i="1"/>
  <c r="I30" i="1"/>
  <c r="I36" i="1"/>
  <c r="L13" i="1"/>
  <c r="L14" i="1"/>
  <c r="L15" i="1"/>
  <c r="L16" i="1"/>
  <c r="L18" i="1"/>
  <c r="L20" i="1"/>
  <c r="L22" i="1"/>
  <c r="L23" i="1"/>
  <c r="L24" i="1"/>
  <c r="L25" i="1"/>
  <c r="L29" i="1"/>
  <c r="L30" i="1"/>
  <c r="C5" i="1"/>
  <c r="D5" i="1"/>
  <c r="H5" i="1"/>
  <c r="K5" i="1"/>
  <c r="H6" i="2" l="1"/>
  <c r="N12" i="2"/>
  <c r="K38" i="2"/>
  <c r="N42" i="2"/>
  <c r="N46" i="2" s="1"/>
  <c r="N47" i="2"/>
  <c r="F5" i="2"/>
  <c r="N38" i="2"/>
  <c r="H12" i="2"/>
  <c r="H46" i="2" s="1"/>
  <c r="H42" i="2"/>
  <c r="H47" i="2"/>
  <c r="M46" i="2"/>
  <c r="G5" i="2"/>
  <c r="M5" i="2"/>
  <c r="J5" i="2"/>
  <c r="I6" i="2"/>
  <c r="I5" i="2" s="1"/>
  <c r="K7" i="2"/>
  <c r="K11" i="2"/>
  <c r="L6" i="2"/>
  <c r="L5" i="2" s="1"/>
  <c r="D5" i="2"/>
  <c r="L46" i="2"/>
  <c r="I46" i="2"/>
  <c r="C46" i="2"/>
  <c r="N7" i="2"/>
  <c r="N6" i="2" s="1"/>
  <c r="D46" i="2"/>
  <c r="J46" i="2"/>
  <c r="I41" i="1"/>
  <c r="J5" i="1"/>
  <c r="L5" i="1" s="1"/>
  <c r="E4" i="1"/>
  <c r="F41" i="1"/>
  <c r="L46" i="1"/>
  <c r="I46" i="1"/>
  <c r="I5" i="1"/>
  <c r="F5" i="1"/>
  <c r="F46" i="1"/>
  <c r="L38" i="1"/>
  <c r="L37" i="1" s="1"/>
  <c r="I38" i="1"/>
  <c r="I37" i="1" s="1"/>
  <c r="F38" i="1"/>
  <c r="F37" i="1" s="1"/>
  <c r="F36" i="1"/>
  <c r="F33" i="1"/>
  <c r="F30" i="1"/>
  <c r="F29" i="1"/>
  <c r="F25" i="1"/>
  <c r="F24" i="1"/>
  <c r="F23" i="1"/>
  <c r="F22" i="1"/>
  <c r="F20" i="1"/>
  <c r="L12" i="1"/>
  <c r="K11" i="1"/>
  <c r="J11" i="1"/>
  <c r="J45" i="1" s="1"/>
  <c r="H11" i="1"/>
  <c r="G11" i="1"/>
  <c r="G45" i="1" s="1"/>
  <c r="D11" i="1"/>
  <c r="D4" i="1" s="1"/>
  <c r="C11" i="1"/>
  <c r="K6" i="2" l="1"/>
  <c r="N5" i="2"/>
  <c r="K5" i="2"/>
  <c r="K46" i="2"/>
  <c r="C45" i="1"/>
  <c r="C4" i="1"/>
  <c r="G4" i="1"/>
  <c r="K4" i="1"/>
  <c r="K45" i="1"/>
  <c r="J4" i="1"/>
  <c r="H4" i="1"/>
  <c r="H45" i="1"/>
  <c r="F4" i="1"/>
  <c r="D45" i="1"/>
  <c r="I11" i="1"/>
  <c r="I45" i="1" s="1"/>
  <c r="L11" i="1"/>
  <c r="L45" i="1" s="1"/>
  <c r="F11" i="1"/>
  <c r="F45" i="1" s="1"/>
  <c r="L4" i="1" l="1"/>
  <c r="I4" i="1"/>
</calcChain>
</file>

<file path=xl/sharedStrings.xml><?xml version="1.0" encoding="utf-8"?>
<sst xmlns="http://schemas.openxmlformats.org/spreadsheetml/2006/main" count="126" uniqueCount="67">
  <si>
    <t>USTANOVA:</t>
  </si>
  <si>
    <t>ODJELJAK</t>
  </si>
  <si>
    <t>NAZIV RAČUNA</t>
  </si>
  <si>
    <t>MINISTARSTVO KULTURE</t>
  </si>
  <si>
    <t>Materijalni rashodi</t>
  </si>
  <si>
    <t>Službena putovanja</t>
  </si>
  <si>
    <t>Stručno usavršavanje zaposlenika</t>
  </si>
  <si>
    <t>Uredski materijal i ostali mat.ras.</t>
  </si>
  <si>
    <t>Energija</t>
  </si>
  <si>
    <t>Sitni inventar i autogume</t>
  </si>
  <si>
    <t>Usluge telefona, pošte i prijevoza</t>
  </si>
  <si>
    <t>Usluge tekućeg i investicijskog održavanja</t>
  </si>
  <si>
    <t>Usluge promidžbe i informiranja</t>
  </si>
  <si>
    <t>Komunalne usluge</t>
  </si>
  <si>
    <t>Računalne usluge</t>
  </si>
  <si>
    <t>Ostale usluge</t>
  </si>
  <si>
    <t>Članarine</t>
  </si>
  <si>
    <t>Ostali nespomenuti rashodi poslovanja</t>
  </si>
  <si>
    <t>Financijski rahodi</t>
  </si>
  <si>
    <t>Bankarske usluge i usluge platnog prometa</t>
  </si>
  <si>
    <t>MUZEJSKI DOKUMENTACIJSKI CENTAR</t>
  </si>
  <si>
    <t>Plaće za redovan rad</t>
  </si>
  <si>
    <t>Ostali rashodi za zaposlene</t>
  </si>
  <si>
    <t>Doprinosi za obvezno ZO</t>
  </si>
  <si>
    <t>Naknade za prijevoz na rad</t>
  </si>
  <si>
    <t>Ostale naknade troškova zaposlenima</t>
  </si>
  <si>
    <t>Zakupnine i najamnine</t>
  </si>
  <si>
    <t>Zdravstvene i veterinarske usluge</t>
  </si>
  <si>
    <t>Intelekutalne i osobne usluge</t>
  </si>
  <si>
    <t>Nakn.troškova osobama izvan RO</t>
  </si>
  <si>
    <t>Troškovi sud.posutpaka</t>
  </si>
  <si>
    <t>Uredski namještaj</t>
  </si>
  <si>
    <t>PLAN ZA 2024.</t>
  </si>
  <si>
    <t>Knjige</t>
  </si>
  <si>
    <t>Plaće za prekovremeni rad</t>
  </si>
  <si>
    <t>Plaće za posebne uvjete rada</t>
  </si>
  <si>
    <t>Materija i sirovine</t>
  </si>
  <si>
    <t>Materijal i dijelovi za tekuće i inv.održavanje</t>
  </si>
  <si>
    <t>Službena, radna i zaštitna odjeća</t>
  </si>
  <si>
    <t>Pristojbe i naknade</t>
  </si>
  <si>
    <t>Naknade građanima i kućanstvima</t>
  </si>
  <si>
    <t>Naknade šteta zaposlenicima</t>
  </si>
  <si>
    <t>Ostali rashodi</t>
  </si>
  <si>
    <t>Rashodi za nab.dugotrajne proizv.imovine</t>
  </si>
  <si>
    <t>UKUPNO:                                  32+ 34 + 38</t>
  </si>
  <si>
    <t>Tekuće donacije</t>
  </si>
  <si>
    <t>Ost.nespomenuti financijski rashodi</t>
  </si>
  <si>
    <t>PLAN ZA 2025.</t>
  </si>
  <si>
    <t>Premije osiguranja</t>
  </si>
  <si>
    <t>Zatezne kamate</t>
  </si>
  <si>
    <t>MK   PROGRAMI</t>
  </si>
  <si>
    <t>ulaganja u računalne programe</t>
  </si>
  <si>
    <t>PLAN ZA 2026.</t>
  </si>
  <si>
    <t>UKUPNO
2024.</t>
  </si>
  <si>
    <t>UKUPNO 
2025.</t>
  </si>
  <si>
    <t>UKUPNO 
2026.</t>
  </si>
  <si>
    <t>MK PROGRAMI</t>
  </si>
  <si>
    <t>VLASTITI PRIHOD</t>
  </si>
  <si>
    <t xml:space="preserve">OSTALI PRIHODI </t>
  </si>
  <si>
    <t>IZNOSI U EURIMA</t>
  </si>
  <si>
    <t>UKUPNO 
2025. EUR</t>
  </si>
  <si>
    <t>UKUPNO 
2026. EUR</t>
  </si>
  <si>
    <t>UKUPNO
2024.  EUR IZ PRORAČUNA</t>
  </si>
  <si>
    <t>MINISTARSTVO KULT.I MEDIJA</t>
  </si>
  <si>
    <t>6=2+3</t>
  </si>
  <si>
    <t>9=7+8</t>
  </si>
  <si>
    <t>12=10+11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</si>
</sst>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8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6"/>
      <name val="Arial Narrow"/>
      <family val="2"/>
      <charset val="238"/>
    </font>
    <font>
      <b/>
      <sz val="8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3" fontId="2" fillId="0" borderId="0" xfId="0" applyNumberFormat="1" applyFont="1"/>
    <xf numFmtId="3" fontId="4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/>
    <xf numFmtId="3" fontId="1" fillId="4" borderId="1" xfId="0" applyNumberFormat="1" applyFont="1" applyFill="1" applyBorder="1"/>
    <xf numFmtId="0" fontId="6" fillId="0" borderId="1" xfId="0" applyFont="1" applyBorder="1" applyAlignment="1">
      <alignment horizontal="right" vertical="center"/>
    </xf>
    <xf numFmtId="0" fontId="6" fillId="0" borderId="1" xfId="0" applyFont="1" applyBorder="1"/>
    <xf numFmtId="3" fontId="2" fillId="0" borderId="1" xfId="0" applyNumberFormat="1" applyFont="1" applyBorder="1"/>
    <xf numFmtId="3" fontId="2" fillId="3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3" fontId="1" fillId="5" borderId="1" xfId="0" applyNumberFormat="1" applyFont="1" applyFill="1" applyBorder="1"/>
    <xf numFmtId="0" fontId="6" fillId="5" borderId="1" xfId="0" applyFont="1" applyFill="1" applyBorder="1"/>
    <xf numFmtId="0" fontId="6" fillId="5" borderId="1" xfId="0" applyFont="1" applyFill="1" applyBorder="1" applyAlignment="1">
      <alignment horizontal="right"/>
    </xf>
    <xf numFmtId="3" fontId="2" fillId="5" borderId="1" xfId="0" applyNumberFormat="1" applyFont="1" applyFill="1" applyBorder="1"/>
    <xf numFmtId="3" fontId="7" fillId="3" borderId="4" xfId="0" applyNumberFormat="1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vertical="center"/>
    </xf>
    <xf numFmtId="3" fontId="5" fillId="6" borderId="1" xfId="0" applyNumberFormat="1" applyFont="1" applyFill="1" applyBorder="1"/>
    <xf numFmtId="49" fontId="6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right"/>
    </xf>
    <xf numFmtId="3" fontId="10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horizontal="right" vertical="center"/>
    </xf>
    <xf numFmtId="3" fontId="10" fillId="0" borderId="0" xfId="0" applyNumberFormat="1" applyFont="1"/>
    <xf numFmtId="3" fontId="6" fillId="0" borderId="1" xfId="0" applyNumberFormat="1" applyFont="1" applyBorder="1"/>
    <xf numFmtId="3" fontId="9" fillId="8" borderId="4" xfId="0" applyNumberFormat="1" applyFont="1" applyFill="1" applyBorder="1" applyAlignment="1">
      <alignment horizontal="center" vertical="center" wrapText="1"/>
    </xf>
    <xf numFmtId="3" fontId="8" fillId="9" borderId="4" xfId="0" applyNumberFormat="1" applyFont="1" applyFill="1" applyBorder="1" applyAlignment="1">
      <alignment horizontal="center" vertical="center" wrapText="1"/>
    </xf>
    <xf numFmtId="3" fontId="7" fillId="9" borderId="4" xfId="0" applyNumberFormat="1" applyFont="1" applyFill="1" applyBorder="1" applyAlignment="1">
      <alignment horizontal="right" vertical="center" wrapText="1"/>
    </xf>
    <xf numFmtId="3" fontId="2" fillId="9" borderId="1" xfId="0" applyNumberFormat="1" applyFont="1" applyFill="1" applyBorder="1"/>
    <xf numFmtId="3" fontId="10" fillId="9" borderId="1" xfId="0" applyNumberFormat="1" applyFont="1" applyFill="1" applyBorder="1"/>
    <xf numFmtId="3" fontId="5" fillId="9" borderId="1" xfId="0" applyNumberFormat="1" applyFont="1" applyFill="1" applyBorder="1"/>
    <xf numFmtId="3" fontId="2" fillId="9" borderId="0" xfId="0" applyNumberFormat="1" applyFont="1" applyFill="1"/>
    <xf numFmtId="3" fontId="8" fillId="10" borderId="4" xfId="0" applyNumberFormat="1" applyFont="1" applyFill="1" applyBorder="1" applyAlignment="1">
      <alignment horizontal="center" vertical="center" wrapText="1"/>
    </xf>
    <xf numFmtId="3" fontId="2" fillId="10" borderId="1" xfId="0" applyNumberFormat="1" applyFont="1" applyFill="1" applyBorder="1"/>
    <xf numFmtId="3" fontId="10" fillId="10" borderId="1" xfId="0" applyNumberFormat="1" applyFont="1" applyFill="1" applyBorder="1"/>
    <xf numFmtId="3" fontId="5" fillId="10" borderId="1" xfId="0" applyNumberFormat="1" applyFont="1" applyFill="1" applyBorder="1"/>
    <xf numFmtId="3" fontId="2" fillId="10" borderId="0" xfId="0" applyNumberFormat="1" applyFont="1" applyFill="1"/>
    <xf numFmtId="3" fontId="8" fillId="7" borderId="4" xfId="0" applyNumberFormat="1" applyFont="1" applyFill="1" applyBorder="1" applyAlignment="1">
      <alignment horizontal="center" vertical="center" wrapText="1"/>
    </xf>
    <xf numFmtId="3" fontId="7" fillId="7" borderId="4" xfId="0" applyNumberFormat="1" applyFont="1" applyFill="1" applyBorder="1" applyAlignment="1">
      <alignment horizontal="right" vertical="center" wrapText="1"/>
    </xf>
    <xf numFmtId="3" fontId="2" fillId="7" borderId="1" xfId="0" applyNumberFormat="1" applyFont="1" applyFill="1" applyBorder="1"/>
    <xf numFmtId="3" fontId="10" fillId="7" borderId="1" xfId="0" applyNumberFormat="1" applyFont="1" applyFill="1" applyBorder="1"/>
    <xf numFmtId="3" fontId="5" fillId="7" borderId="1" xfId="0" applyNumberFormat="1" applyFont="1" applyFill="1" applyBorder="1"/>
    <xf numFmtId="3" fontId="2" fillId="7" borderId="0" xfId="0" applyNumberFormat="1" applyFont="1" applyFill="1"/>
    <xf numFmtId="3" fontId="7" fillId="10" borderId="4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9" fillId="8" borderId="2" xfId="0" applyNumberFormat="1" applyFont="1" applyFill="1" applyBorder="1" applyAlignment="1">
      <alignment horizontal="center" vertical="center" wrapText="1"/>
    </xf>
    <xf numFmtId="3" fontId="9" fillId="8" borderId="4" xfId="0" applyNumberFormat="1" applyFont="1" applyFill="1" applyBorder="1" applyAlignment="1">
      <alignment horizontal="center" vertical="center" wrapText="1"/>
    </xf>
    <xf numFmtId="3" fontId="8" fillId="7" borderId="3" xfId="0" applyNumberFormat="1" applyFont="1" applyFill="1" applyBorder="1" applyAlignment="1">
      <alignment horizontal="center"/>
    </xf>
    <xf numFmtId="3" fontId="8" fillId="7" borderId="5" xfId="0" applyNumberFormat="1" applyFont="1" applyFill="1" applyBorder="1" applyAlignment="1">
      <alignment horizontal="center"/>
    </xf>
    <xf numFmtId="3" fontId="8" fillId="7" borderId="1" xfId="0" applyNumberFormat="1" applyFont="1" applyFill="1" applyBorder="1" applyAlignment="1">
      <alignment horizontal="center"/>
    </xf>
    <xf numFmtId="3" fontId="8" fillId="7" borderId="2" xfId="0" applyNumberFormat="1" applyFont="1" applyFill="1" applyBorder="1" applyAlignment="1">
      <alignment horizontal="center" vertical="center" wrapText="1"/>
    </xf>
    <xf numFmtId="3" fontId="8" fillId="7" borderId="4" xfId="0" applyNumberFormat="1" applyFont="1" applyFill="1" applyBorder="1" applyAlignment="1">
      <alignment horizontal="center" vertical="center" wrapText="1"/>
    </xf>
    <xf numFmtId="3" fontId="8" fillId="9" borderId="2" xfId="0" applyNumberFormat="1" applyFont="1" applyFill="1" applyBorder="1" applyAlignment="1">
      <alignment horizontal="center" vertical="center" wrapText="1"/>
    </xf>
    <xf numFmtId="3" fontId="8" fillId="9" borderId="4" xfId="0" applyNumberFormat="1" applyFont="1" applyFill="1" applyBorder="1" applyAlignment="1">
      <alignment horizontal="center" vertical="center" wrapText="1"/>
    </xf>
    <xf numFmtId="3" fontId="8" fillId="10" borderId="1" xfId="0" applyNumberFormat="1" applyFont="1" applyFill="1" applyBorder="1" applyAlignment="1">
      <alignment horizontal="center"/>
    </xf>
    <xf numFmtId="3" fontId="8" fillId="10" borderId="2" xfId="0" applyNumberFormat="1" applyFont="1" applyFill="1" applyBorder="1" applyAlignment="1">
      <alignment horizontal="center" vertical="center" wrapText="1"/>
    </xf>
    <xf numFmtId="3" fontId="8" fillId="10" borderId="4" xfId="0" applyNumberFormat="1" applyFont="1" applyFill="1" applyBorder="1" applyAlignment="1">
      <alignment horizontal="center" vertical="center" wrapText="1"/>
    </xf>
    <xf numFmtId="3" fontId="8" fillId="9" borderId="3" xfId="0" applyNumberFormat="1" applyFont="1" applyFill="1" applyBorder="1" applyAlignment="1">
      <alignment horizontal="center"/>
    </xf>
    <xf numFmtId="3" fontId="8" fillId="9" borderId="5" xfId="0" applyNumberFormat="1" applyFont="1" applyFill="1" applyBorder="1" applyAlignment="1">
      <alignment horizontal="center"/>
    </xf>
    <xf numFmtId="3" fontId="8" fillId="9" borderId="6" xfId="0" applyNumberFormat="1" applyFont="1" applyFill="1" applyBorder="1" applyAlignment="1">
      <alignment horizontal="center"/>
    </xf>
    <xf numFmtId="3" fontId="4" fillId="7" borderId="4" xfId="0" applyNumberFormat="1" applyFont="1" applyFill="1" applyBorder="1" applyAlignment="1">
      <alignment horizontal="center" vertical="center" wrapText="1"/>
    </xf>
    <xf numFmtId="3" fontId="4" fillId="9" borderId="4" xfId="0" applyNumberFormat="1" applyFont="1" applyFill="1" applyBorder="1" applyAlignment="1">
      <alignment horizontal="center" vertical="center" wrapText="1"/>
    </xf>
    <xf numFmtId="3" fontId="4" fillId="11" borderId="4" xfId="0" applyNumberFormat="1" applyFont="1" applyFill="1" applyBorder="1" applyAlignment="1">
      <alignment horizontal="center" vertical="center" wrapText="1"/>
    </xf>
    <xf numFmtId="3" fontId="4" fillId="10" borderId="1" xfId="0" applyNumberFormat="1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3" fontId="4" fillId="10" borderId="4" xfId="0" applyNumberFormat="1" applyFont="1" applyFill="1" applyBorder="1" applyAlignment="1">
      <alignment horizontal="center" vertical="center" wrapText="1"/>
    </xf>
    <xf numFmtId="3" fontId="8" fillId="11" borderId="4" xfId="0" applyNumberFormat="1" applyFont="1" applyFill="1" applyBorder="1" applyAlignment="1">
      <alignment horizontal="center" vertical="center" wrapText="1"/>
    </xf>
    <xf numFmtId="3" fontId="11" fillId="9" borderId="4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3" fontId="10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zoomScaleNormal="100" workbookViewId="0">
      <selection activeCell="E6" sqref="E6"/>
    </sheetView>
  </sheetViews>
  <sheetFormatPr defaultRowHeight="16.5" x14ac:dyDescent="0.3"/>
  <cols>
    <col min="1" max="1" width="7.42578125" style="1" customWidth="1"/>
    <col min="2" max="2" width="38.7109375" style="1" customWidth="1"/>
    <col min="3" max="12" width="10.7109375" style="1" customWidth="1"/>
    <col min="13" max="16384" width="9.140625" style="1"/>
  </cols>
  <sheetData>
    <row r="1" spans="1:12" x14ac:dyDescent="0.3">
      <c r="A1" s="48" t="s">
        <v>0</v>
      </c>
      <c r="B1" s="48"/>
      <c r="C1" s="49" t="s">
        <v>20</v>
      </c>
      <c r="D1" s="49"/>
      <c r="E1" s="49"/>
      <c r="F1" s="49"/>
      <c r="G1" s="49"/>
      <c r="H1" s="49"/>
      <c r="I1" s="49"/>
      <c r="J1" s="49"/>
      <c r="K1" s="49"/>
      <c r="L1" s="49"/>
    </row>
    <row r="2" spans="1:12" x14ac:dyDescent="0.3">
      <c r="A2" s="50" t="s">
        <v>1</v>
      </c>
      <c r="B2" s="50" t="s">
        <v>2</v>
      </c>
      <c r="C2" s="52"/>
      <c r="D2" s="54" t="s">
        <v>32</v>
      </c>
      <c r="E2" s="55"/>
      <c r="F2" s="46" t="s">
        <v>53</v>
      </c>
      <c r="G2" s="56" t="s">
        <v>47</v>
      </c>
      <c r="H2" s="56"/>
      <c r="I2" s="46" t="s">
        <v>54</v>
      </c>
      <c r="J2" s="56" t="s">
        <v>52</v>
      </c>
      <c r="K2" s="56"/>
      <c r="L2" s="46" t="s">
        <v>55</v>
      </c>
    </row>
    <row r="3" spans="1:12" ht="25.5" x14ac:dyDescent="0.3">
      <c r="A3" s="51"/>
      <c r="B3" s="51"/>
      <c r="C3" s="53"/>
      <c r="D3" s="2" t="s">
        <v>3</v>
      </c>
      <c r="E3" s="2" t="s">
        <v>50</v>
      </c>
      <c r="F3" s="47"/>
      <c r="G3" s="2" t="s">
        <v>3</v>
      </c>
      <c r="H3" s="2" t="s">
        <v>56</v>
      </c>
      <c r="I3" s="47"/>
      <c r="J3" s="2" t="s">
        <v>3</v>
      </c>
      <c r="K3" s="2" t="s">
        <v>56</v>
      </c>
      <c r="L3" s="47"/>
    </row>
    <row r="4" spans="1:12" x14ac:dyDescent="0.3">
      <c r="A4" s="10"/>
      <c r="B4" s="10"/>
      <c r="C4" s="15">
        <f>SUM(C5+C11+C37+C41+C46)</f>
        <v>477013.84</v>
      </c>
      <c r="D4" s="15">
        <f>SUM(D5+D11+D37+D41+D46)</f>
        <v>477013.84</v>
      </c>
      <c r="E4" s="15">
        <f>SUM(E5+E11+E37+E41+E46)</f>
        <v>45918.06</v>
      </c>
      <c r="F4" s="15">
        <f>SUM(D4:E4)</f>
        <v>522931.9</v>
      </c>
      <c r="G4" s="15">
        <f>SUM(G5+G11+G37+G41+G46)</f>
        <v>501895.22600000002</v>
      </c>
      <c r="H4" s="15">
        <f>SUM(H5+H11+H37+H46)</f>
        <v>45918.06</v>
      </c>
      <c r="I4" s="15">
        <f>SUM(G4:H4)</f>
        <v>547813.28600000008</v>
      </c>
      <c r="J4" s="15">
        <f>SUM(J5+J11+J37+J41+J46)</f>
        <v>523819.3898</v>
      </c>
      <c r="K4" s="15">
        <f>SUM(K5+K11+K37+K46)</f>
        <v>45918.06</v>
      </c>
      <c r="L4" s="15">
        <f>SUM(J4:K4)</f>
        <v>569737.44980000006</v>
      </c>
    </row>
    <row r="5" spans="1:12" x14ac:dyDescent="0.3">
      <c r="A5" s="3">
        <v>31</v>
      </c>
      <c r="B5" s="4"/>
      <c r="C5" s="5">
        <f>SUM(C6:C10)</f>
        <v>410851.83</v>
      </c>
      <c r="D5" s="5">
        <f>SUM(D6:D10)</f>
        <v>410851.83</v>
      </c>
      <c r="E5" s="5">
        <f>SUM(E6:E10)</f>
        <v>0</v>
      </c>
      <c r="F5" s="5">
        <f t="shared" ref="F5:K5" si="0">SUM(F6:F10)</f>
        <v>410851.83</v>
      </c>
      <c r="G5" s="5">
        <f t="shared" si="0"/>
        <v>435733.27600000001</v>
      </c>
      <c r="H5" s="5">
        <f t="shared" si="0"/>
        <v>0</v>
      </c>
      <c r="I5" s="5">
        <f t="shared" si="0"/>
        <v>435733.27600000001</v>
      </c>
      <c r="J5" s="5">
        <f t="shared" si="0"/>
        <v>457657.43979999999</v>
      </c>
      <c r="K5" s="5">
        <f t="shared" si="0"/>
        <v>0</v>
      </c>
      <c r="L5" s="5">
        <f>SUM(J5:K5)</f>
        <v>457657.43979999999</v>
      </c>
    </row>
    <row r="6" spans="1:12" x14ac:dyDescent="0.3">
      <c r="A6" s="13">
        <v>3111</v>
      </c>
      <c r="B6" s="12" t="s">
        <v>21</v>
      </c>
      <c r="C6" s="14">
        <v>341283.12</v>
      </c>
      <c r="D6" s="14">
        <v>341283.12</v>
      </c>
      <c r="E6" s="14"/>
      <c r="F6" s="9">
        <f>SUM(D6:E6)</f>
        <v>341283.12</v>
      </c>
      <c r="G6" s="14">
        <f>SUM(D6*1.05)</f>
        <v>358347.27600000001</v>
      </c>
      <c r="H6" s="11"/>
      <c r="I6" s="9">
        <f>G6+H6</f>
        <v>358347.27600000001</v>
      </c>
      <c r="J6" s="14">
        <f>SUM(G6*1.05)</f>
        <v>376264.6398</v>
      </c>
      <c r="K6" s="11"/>
      <c r="L6" s="9">
        <f t="shared" ref="L6:L9" si="1">J6+K6</f>
        <v>376264.6398</v>
      </c>
    </row>
    <row r="7" spans="1:12" x14ac:dyDescent="0.3">
      <c r="A7" s="13">
        <v>3113</v>
      </c>
      <c r="B7" s="12" t="s">
        <v>34</v>
      </c>
      <c r="C7" s="14">
        <v>1061.78</v>
      </c>
      <c r="D7" s="14">
        <v>1061.78</v>
      </c>
      <c r="E7" s="14"/>
      <c r="F7" s="9">
        <f>SUM(D7:E7)</f>
        <v>1061.78</v>
      </c>
      <c r="G7" s="14">
        <v>1100</v>
      </c>
      <c r="H7" s="11"/>
      <c r="I7" s="9">
        <f t="shared" ref="I7:I8" si="2">G7+H7</f>
        <v>1100</v>
      </c>
      <c r="J7" s="14">
        <v>1150</v>
      </c>
      <c r="K7" s="11"/>
      <c r="L7" s="9">
        <f t="shared" si="1"/>
        <v>1150</v>
      </c>
    </row>
    <row r="8" spans="1:12" x14ac:dyDescent="0.3">
      <c r="A8" s="13">
        <v>3114</v>
      </c>
      <c r="B8" s="12" t="s">
        <v>35</v>
      </c>
      <c r="C8" s="14">
        <v>132.72</v>
      </c>
      <c r="D8" s="14">
        <v>132.72</v>
      </c>
      <c r="E8" s="14"/>
      <c r="F8" s="9">
        <f>SUM(D8:E8)</f>
        <v>132.72</v>
      </c>
      <c r="G8" s="14">
        <v>150</v>
      </c>
      <c r="H8" s="11"/>
      <c r="I8" s="9">
        <f t="shared" si="2"/>
        <v>150</v>
      </c>
      <c r="J8" s="14">
        <v>150</v>
      </c>
      <c r="K8" s="11"/>
      <c r="L8" s="9">
        <f t="shared" si="1"/>
        <v>150</v>
      </c>
    </row>
    <row r="9" spans="1:12" x14ac:dyDescent="0.3">
      <c r="A9" s="13">
        <v>3121</v>
      </c>
      <c r="B9" s="12" t="s">
        <v>22</v>
      </c>
      <c r="C9" s="14">
        <v>12054.21</v>
      </c>
      <c r="D9" s="14">
        <v>12054.21</v>
      </c>
      <c r="E9" s="14"/>
      <c r="F9" s="9">
        <f>SUM(D9:E9)</f>
        <v>12054.21</v>
      </c>
      <c r="G9" s="14">
        <v>17000</v>
      </c>
      <c r="H9" s="11"/>
      <c r="I9" s="9">
        <f t="shared" ref="I9:I10" si="3">G9+H9</f>
        <v>17000</v>
      </c>
      <c r="J9" s="14">
        <v>18000</v>
      </c>
      <c r="K9" s="11"/>
      <c r="L9" s="9">
        <f t="shared" si="1"/>
        <v>18000</v>
      </c>
    </row>
    <row r="10" spans="1:12" x14ac:dyDescent="0.3">
      <c r="A10" s="13">
        <v>3132</v>
      </c>
      <c r="B10" s="12" t="s">
        <v>23</v>
      </c>
      <c r="C10" s="14">
        <v>56320</v>
      </c>
      <c r="D10" s="14">
        <v>56320</v>
      </c>
      <c r="E10" s="14"/>
      <c r="F10" s="9">
        <f>SUM(D10:E10)</f>
        <v>56320</v>
      </c>
      <c r="G10" s="14">
        <f>SUM(D10*1.05)</f>
        <v>59136</v>
      </c>
      <c r="H10" s="11"/>
      <c r="I10" s="9">
        <f t="shared" si="3"/>
        <v>59136</v>
      </c>
      <c r="J10" s="14">
        <f t="shared" ref="J10" si="4">SUM(G10*1.05)</f>
        <v>62092.800000000003</v>
      </c>
      <c r="K10" s="11"/>
      <c r="L10" s="9">
        <f>J10+K10</f>
        <v>62092.800000000003</v>
      </c>
    </row>
    <row r="11" spans="1:12" x14ac:dyDescent="0.3">
      <c r="A11" s="3">
        <v>32</v>
      </c>
      <c r="B11" s="4" t="s">
        <v>4</v>
      </c>
      <c r="C11" s="5">
        <f t="shared" ref="C11:L11" si="5">SUM(C12:C36)</f>
        <v>63653.100000000006</v>
      </c>
      <c r="D11" s="5">
        <f t="shared" si="5"/>
        <v>63653.100000000006</v>
      </c>
      <c r="E11" s="5">
        <f t="shared" si="5"/>
        <v>29348.059999999998</v>
      </c>
      <c r="F11" s="5">
        <f t="shared" si="5"/>
        <v>93001.159999999989</v>
      </c>
      <c r="G11" s="5">
        <f t="shared" si="5"/>
        <v>63653.100000000006</v>
      </c>
      <c r="H11" s="5">
        <f t="shared" si="5"/>
        <v>29348.059999999998</v>
      </c>
      <c r="I11" s="5">
        <f t="shared" si="5"/>
        <v>93001.159999999989</v>
      </c>
      <c r="J11" s="5">
        <f t="shared" si="5"/>
        <v>63653.100000000006</v>
      </c>
      <c r="K11" s="5">
        <f t="shared" si="5"/>
        <v>29348.059999999998</v>
      </c>
      <c r="L11" s="5">
        <f t="shared" si="5"/>
        <v>93001.159999999989</v>
      </c>
    </row>
    <row r="12" spans="1:12" x14ac:dyDescent="0.3">
      <c r="A12" s="6">
        <v>3211</v>
      </c>
      <c r="B12" s="7" t="s">
        <v>5</v>
      </c>
      <c r="C12" s="8">
        <v>2990.84</v>
      </c>
      <c r="D12" s="8">
        <v>2990.84</v>
      </c>
      <c r="E12" s="8">
        <v>2479.8000000000002</v>
      </c>
      <c r="F12" s="9">
        <f t="shared" ref="F12:F36" si="6">SUM(D12:E12)</f>
        <v>5470.64</v>
      </c>
      <c r="G12" s="8">
        <v>2990.84</v>
      </c>
      <c r="H12" s="8">
        <v>2479.8000000000002</v>
      </c>
      <c r="I12" s="9">
        <f t="shared" ref="I12:I36" si="7">G12+H12</f>
        <v>5470.64</v>
      </c>
      <c r="J12" s="8">
        <v>2990.84</v>
      </c>
      <c r="K12" s="8">
        <v>2479.8000000000002</v>
      </c>
      <c r="L12" s="9">
        <f>J12+K12</f>
        <v>5470.64</v>
      </c>
    </row>
    <row r="13" spans="1:12" x14ac:dyDescent="0.3">
      <c r="A13" s="6">
        <v>3212</v>
      </c>
      <c r="B13" s="7" t="s">
        <v>24</v>
      </c>
      <c r="C13" s="8">
        <v>8494.26</v>
      </c>
      <c r="D13" s="8">
        <v>8494.26</v>
      </c>
      <c r="E13" s="8"/>
      <c r="F13" s="9">
        <f t="shared" si="6"/>
        <v>8494.26</v>
      </c>
      <c r="G13" s="8">
        <v>8494.26</v>
      </c>
      <c r="H13" s="8"/>
      <c r="I13" s="9">
        <f t="shared" si="7"/>
        <v>8494.26</v>
      </c>
      <c r="J13" s="8">
        <v>8494.26</v>
      </c>
      <c r="K13" s="8"/>
      <c r="L13" s="9">
        <f t="shared" ref="L13:L36" si="8">J13+K13</f>
        <v>8494.26</v>
      </c>
    </row>
    <row r="14" spans="1:12" x14ac:dyDescent="0.3">
      <c r="A14" s="6">
        <v>3213</v>
      </c>
      <c r="B14" s="7" t="s">
        <v>6</v>
      </c>
      <c r="C14" s="8">
        <v>1127.23</v>
      </c>
      <c r="D14" s="8">
        <v>1127.23</v>
      </c>
      <c r="E14" s="8"/>
      <c r="F14" s="9">
        <f t="shared" si="6"/>
        <v>1127.23</v>
      </c>
      <c r="G14" s="8">
        <v>1127.23</v>
      </c>
      <c r="H14" s="8"/>
      <c r="I14" s="9">
        <f t="shared" si="7"/>
        <v>1127.23</v>
      </c>
      <c r="J14" s="8">
        <v>1127.23</v>
      </c>
      <c r="K14" s="8"/>
      <c r="L14" s="9">
        <f t="shared" si="8"/>
        <v>1127.23</v>
      </c>
    </row>
    <row r="15" spans="1:12" x14ac:dyDescent="0.3">
      <c r="A15" s="6">
        <v>3214</v>
      </c>
      <c r="B15" s="7" t="s">
        <v>25</v>
      </c>
      <c r="C15" s="8">
        <v>398.17</v>
      </c>
      <c r="D15" s="8">
        <v>398.17</v>
      </c>
      <c r="E15" s="8"/>
      <c r="F15" s="9">
        <f t="shared" si="6"/>
        <v>398.17</v>
      </c>
      <c r="G15" s="8">
        <v>398.17</v>
      </c>
      <c r="H15" s="8"/>
      <c r="I15" s="9">
        <f t="shared" si="7"/>
        <v>398.17</v>
      </c>
      <c r="J15" s="8">
        <v>398.17</v>
      </c>
      <c r="K15" s="8"/>
      <c r="L15" s="9">
        <f t="shared" si="8"/>
        <v>398.17</v>
      </c>
    </row>
    <row r="16" spans="1:12" x14ac:dyDescent="0.3">
      <c r="A16" s="6">
        <v>3221</v>
      </c>
      <c r="B16" s="7" t="s">
        <v>7</v>
      </c>
      <c r="C16" s="8">
        <v>4445.3</v>
      </c>
      <c r="D16" s="8">
        <v>4445.3</v>
      </c>
      <c r="E16" s="8">
        <v>298.64999999999998</v>
      </c>
      <c r="F16" s="9">
        <f t="shared" si="6"/>
        <v>4743.95</v>
      </c>
      <c r="G16" s="8">
        <v>4445.3</v>
      </c>
      <c r="H16" s="8">
        <v>298.64999999999998</v>
      </c>
      <c r="I16" s="9">
        <f t="shared" si="7"/>
        <v>4743.95</v>
      </c>
      <c r="J16" s="8">
        <v>4445.3</v>
      </c>
      <c r="K16" s="8">
        <v>298.64999999999998</v>
      </c>
      <c r="L16" s="9">
        <f t="shared" si="8"/>
        <v>4743.95</v>
      </c>
    </row>
    <row r="17" spans="1:12" x14ac:dyDescent="0.3">
      <c r="A17" s="6">
        <v>3222</v>
      </c>
      <c r="B17" s="7" t="s">
        <v>36</v>
      </c>
      <c r="C17" s="8">
        <v>132.72</v>
      </c>
      <c r="D17" s="8">
        <v>132.72</v>
      </c>
      <c r="E17" s="8"/>
      <c r="F17" s="9">
        <f t="shared" si="6"/>
        <v>132.72</v>
      </c>
      <c r="G17" s="8">
        <v>132.72</v>
      </c>
      <c r="H17" s="8"/>
      <c r="I17" s="9">
        <f t="shared" si="7"/>
        <v>132.72</v>
      </c>
      <c r="J17" s="8">
        <v>132.72</v>
      </c>
      <c r="K17" s="8"/>
      <c r="L17" s="9">
        <f t="shared" si="8"/>
        <v>132.72</v>
      </c>
    </row>
    <row r="18" spans="1:12" x14ac:dyDescent="0.3">
      <c r="A18" s="6">
        <v>3223</v>
      </c>
      <c r="B18" s="7" t="s">
        <v>8</v>
      </c>
      <c r="C18" s="8">
        <v>12272.28</v>
      </c>
      <c r="D18" s="8">
        <v>12272.28</v>
      </c>
      <c r="E18" s="8"/>
      <c r="F18" s="9">
        <f t="shared" si="6"/>
        <v>12272.28</v>
      </c>
      <c r="G18" s="8">
        <v>12272.28</v>
      </c>
      <c r="H18" s="8"/>
      <c r="I18" s="9">
        <f t="shared" si="7"/>
        <v>12272.28</v>
      </c>
      <c r="J18" s="8">
        <v>12272.28</v>
      </c>
      <c r="K18" s="8"/>
      <c r="L18" s="9">
        <f t="shared" si="8"/>
        <v>12272.28</v>
      </c>
    </row>
    <row r="19" spans="1:12" x14ac:dyDescent="0.3">
      <c r="A19" s="6">
        <v>3224</v>
      </c>
      <c r="B19" s="7" t="s">
        <v>37</v>
      </c>
      <c r="C19" s="8">
        <v>132.72</v>
      </c>
      <c r="D19" s="8">
        <v>132.72</v>
      </c>
      <c r="E19" s="8"/>
      <c r="F19" s="9">
        <f t="shared" si="6"/>
        <v>132.72</v>
      </c>
      <c r="G19" s="8">
        <v>132.72</v>
      </c>
      <c r="H19" s="8"/>
      <c r="I19" s="9">
        <f t="shared" si="7"/>
        <v>132.72</v>
      </c>
      <c r="J19" s="8">
        <v>132.72</v>
      </c>
      <c r="K19" s="8"/>
      <c r="L19" s="9">
        <f t="shared" si="8"/>
        <v>132.72</v>
      </c>
    </row>
    <row r="20" spans="1:12" x14ac:dyDescent="0.3">
      <c r="A20" s="6">
        <v>3225</v>
      </c>
      <c r="B20" s="7" t="s">
        <v>9</v>
      </c>
      <c r="C20" s="8">
        <v>3118.99</v>
      </c>
      <c r="D20" s="8">
        <v>3118.99</v>
      </c>
      <c r="E20" s="8">
        <v>588.37</v>
      </c>
      <c r="F20" s="9">
        <f t="shared" si="6"/>
        <v>3707.3599999999997</v>
      </c>
      <c r="G20" s="8">
        <v>3118.99</v>
      </c>
      <c r="H20" s="8">
        <v>588.37</v>
      </c>
      <c r="I20" s="9">
        <f t="shared" si="7"/>
        <v>3707.3599999999997</v>
      </c>
      <c r="J20" s="8">
        <v>3118.99</v>
      </c>
      <c r="K20" s="8">
        <v>588.37</v>
      </c>
      <c r="L20" s="9">
        <f t="shared" si="8"/>
        <v>3707.3599999999997</v>
      </c>
    </row>
    <row r="21" spans="1:12" x14ac:dyDescent="0.3">
      <c r="A21" s="6">
        <v>3227</v>
      </c>
      <c r="B21" s="7" t="s">
        <v>38</v>
      </c>
      <c r="C21" s="8">
        <v>132.72</v>
      </c>
      <c r="D21" s="8">
        <v>132.72</v>
      </c>
      <c r="E21" s="8"/>
      <c r="F21" s="9">
        <f t="shared" si="6"/>
        <v>132.72</v>
      </c>
      <c r="G21" s="8">
        <v>132.72</v>
      </c>
      <c r="H21" s="8"/>
      <c r="I21" s="9">
        <f t="shared" si="7"/>
        <v>132.72</v>
      </c>
      <c r="J21" s="8">
        <v>132.72</v>
      </c>
      <c r="K21" s="8"/>
      <c r="L21" s="9">
        <f t="shared" si="8"/>
        <v>132.72</v>
      </c>
    </row>
    <row r="22" spans="1:12" x14ac:dyDescent="0.3">
      <c r="A22" s="6">
        <v>3231</v>
      </c>
      <c r="B22" s="7" t="s">
        <v>10</v>
      </c>
      <c r="C22" s="8">
        <v>4910.74</v>
      </c>
      <c r="D22" s="8">
        <v>4910.74</v>
      </c>
      <c r="E22" s="8">
        <v>684</v>
      </c>
      <c r="F22" s="9">
        <f t="shared" si="6"/>
        <v>5594.74</v>
      </c>
      <c r="G22" s="8">
        <v>4910.74</v>
      </c>
      <c r="H22" s="8">
        <v>684</v>
      </c>
      <c r="I22" s="9">
        <f t="shared" si="7"/>
        <v>5594.74</v>
      </c>
      <c r="J22" s="8">
        <v>4910.74</v>
      </c>
      <c r="K22" s="8">
        <v>684</v>
      </c>
      <c r="L22" s="9">
        <f t="shared" si="8"/>
        <v>5594.74</v>
      </c>
    </row>
    <row r="23" spans="1:12" x14ac:dyDescent="0.3">
      <c r="A23" s="6">
        <v>3232</v>
      </c>
      <c r="B23" s="7" t="s">
        <v>11</v>
      </c>
      <c r="C23" s="8">
        <v>5707.08</v>
      </c>
      <c r="D23" s="8">
        <v>5707.08</v>
      </c>
      <c r="E23" s="8"/>
      <c r="F23" s="9">
        <f t="shared" si="6"/>
        <v>5707.08</v>
      </c>
      <c r="G23" s="8">
        <v>5707.08</v>
      </c>
      <c r="H23" s="8"/>
      <c r="I23" s="9">
        <f t="shared" si="7"/>
        <v>5707.08</v>
      </c>
      <c r="J23" s="8">
        <v>5707.08</v>
      </c>
      <c r="K23" s="8"/>
      <c r="L23" s="9">
        <f t="shared" si="8"/>
        <v>5707.08</v>
      </c>
    </row>
    <row r="24" spans="1:12" x14ac:dyDescent="0.3">
      <c r="A24" s="6">
        <v>3233</v>
      </c>
      <c r="B24" s="7" t="s">
        <v>12</v>
      </c>
      <c r="C24" s="8">
        <v>929.06</v>
      </c>
      <c r="D24" s="8">
        <v>929.06</v>
      </c>
      <c r="E24" s="8">
        <v>1298</v>
      </c>
      <c r="F24" s="9">
        <f t="shared" si="6"/>
        <v>2227.06</v>
      </c>
      <c r="G24" s="8">
        <v>929.06</v>
      </c>
      <c r="H24" s="8">
        <v>1298</v>
      </c>
      <c r="I24" s="9">
        <f t="shared" si="7"/>
        <v>2227.06</v>
      </c>
      <c r="J24" s="8">
        <v>929.06</v>
      </c>
      <c r="K24" s="8">
        <v>1298</v>
      </c>
      <c r="L24" s="9">
        <f t="shared" si="8"/>
        <v>2227.06</v>
      </c>
    </row>
    <row r="25" spans="1:12" x14ac:dyDescent="0.3">
      <c r="A25" s="6">
        <v>3234</v>
      </c>
      <c r="B25" s="7" t="s">
        <v>13</v>
      </c>
      <c r="C25" s="8">
        <v>3490.84</v>
      </c>
      <c r="D25" s="8">
        <v>3490.84</v>
      </c>
      <c r="E25" s="8"/>
      <c r="F25" s="9">
        <f t="shared" si="6"/>
        <v>3490.84</v>
      </c>
      <c r="G25" s="8">
        <v>3490.84</v>
      </c>
      <c r="H25" s="8"/>
      <c r="I25" s="9">
        <f t="shared" si="7"/>
        <v>3490.84</v>
      </c>
      <c r="J25" s="8">
        <v>3490.84</v>
      </c>
      <c r="K25" s="8"/>
      <c r="L25" s="9">
        <f t="shared" si="8"/>
        <v>3490.84</v>
      </c>
    </row>
    <row r="26" spans="1:12" x14ac:dyDescent="0.3">
      <c r="A26" s="6">
        <v>3235</v>
      </c>
      <c r="B26" s="7" t="s">
        <v>26</v>
      </c>
      <c r="C26" s="8">
        <v>1227.23</v>
      </c>
      <c r="D26" s="8">
        <v>1227.23</v>
      </c>
      <c r="E26" s="8">
        <v>571</v>
      </c>
      <c r="F26" s="9">
        <f t="shared" si="6"/>
        <v>1798.23</v>
      </c>
      <c r="G26" s="8">
        <v>1227.23</v>
      </c>
      <c r="H26" s="8">
        <v>571</v>
      </c>
      <c r="I26" s="9">
        <f t="shared" si="7"/>
        <v>1798.23</v>
      </c>
      <c r="J26" s="8">
        <v>1227.23</v>
      </c>
      <c r="K26" s="8">
        <v>571</v>
      </c>
      <c r="L26" s="9">
        <f t="shared" si="8"/>
        <v>1798.23</v>
      </c>
    </row>
    <row r="27" spans="1:12" x14ac:dyDescent="0.3">
      <c r="A27" s="6">
        <v>3236</v>
      </c>
      <c r="B27" s="7" t="s">
        <v>27</v>
      </c>
      <c r="C27" s="8">
        <v>2757.2</v>
      </c>
      <c r="D27" s="8">
        <v>2757.2</v>
      </c>
      <c r="E27" s="8"/>
      <c r="F27" s="9">
        <f t="shared" si="6"/>
        <v>2757.2</v>
      </c>
      <c r="G27" s="8">
        <v>2757.2</v>
      </c>
      <c r="H27" s="8"/>
      <c r="I27" s="9">
        <f t="shared" si="7"/>
        <v>2757.2</v>
      </c>
      <c r="J27" s="8">
        <v>2757.2</v>
      </c>
      <c r="K27" s="8"/>
      <c r="L27" s="9">
        <f t="shared" si="8"/>
        <v>2757.2</v>
      </c>
    </row>
    <row r="28" spans="1:12" x14ac:dyDescent="0.3">
      <c r="A28" s="6">
        <v>3237</v>
      </c>
      <c r="B28" s="7" t="s">
        <v>28</v>
      </c>
      <c r="C28" s="8">
        <v>4327.2299999999996</v>
      </c>
      <c r="D28" s="8">
        <v>4327.2299999999996</v>
      </c>
      <c r="E28" s="8">
        <v>8527</v>
      </c>
      <c r="F28" s="9">
        <f t="shared" si="6"/>
        <v>12854.23</v>
      </c>
      <c r="G28" s="8">
        <v>4327.2299999999996</v>
      </c>
      <c r="H28" s="8">
        <v>8527</v>
      </c>
      <c r="I28" s="9">
        <f t="shared" si="7"/>
        <v>12854.23</v>
      </c>
      <c r="J28" s="8">
        <v>4327.2299999999996</v>
      </c>
      <c r="K28" s="8">
        <v>8527</v>
      </c>
      <c r="L28" s="9">
        <f t="shared" si="8"/>
        <v>12854.23</v>
      </c>
    </row>
    <row r="29" spans="1:12" x14ac:dyDescent="0.3">
      <c r="A29" s="6">
        <v>3238</v>
      </c>
      <c r="B29" s="7" t="s">
        <v>14</v>
      </c>
      <c r="C29" s="8">
        <v>3318.07</v>
      </c>
      <c r="D29" s="8">
        <v>3318.07</v>
      </c>
      <c r="E29" s="8">
        <v>950</v>
      </c>
      <c r="F29" s="9">
        <f t="shared" si="6"/>
        <v>4268.07</v>
      </c>
      <c r="G29" s="8">
        <v>3318.07</v>
      </c>
      <c r="H29" s="8">
        <v>950</v>
      </c>
      <c r="I29" s="9">
        <f t="shared" si="7"/>
        <v>4268.07</v>
      </c>
      <c r="J29" s="8">
        <v>3318.07</v>
      </c>
      <c r="K29" s="8">
        <v>950</v>
      </c>
      <c r="L29" s="9">
        <f t="shared" si="8"/>
        <v>4268.07</v>
      </c>
    </row>
    <row r="30" spans="1:12" x14ac:dyDescent="0.3">
      <c r="A30" s="6">
        <v>3239</v>
      </c>
      <c r="B30" s="7" t="s">
        <v>15</v>
      </c>
      <c r="C30" s="8">
        <v>1327.23</v>
      </c>
      <c r="D30" s="8">
        <v>1327.23</v>
      </c>
      <c r="E30" s="8">
        <v>5044</v>
      </c>
      <c r="F30" s="9">
        <f t="shared" si="6"/>
        <v>6371.23</v>
      </c>
      <c r="G30" s="8">
        <v>1327.23</v>
      </c>
      <c r="H30" s="8">
        <v>5044</v>
      </c>
      <c r="I30" s="9">
        <f t="shared" si="7"/>
        <v>6371.23</v>
      </c>
      <c r="J30" s="8">
        <v>1327.23</v>
      </c>
      <c r="K30" s="8">
        <v>5044</v>
      </c>
      <c r="L30" s="9">
        <f t="shared" si="8"/>
        <v>6371.23</v>
      </c>
    </row>
    <row r="31" spans="1:12" x14ac:dyDescent="0.3">
      <c r="A31" s="6">
        <v>3241</v>
      </c>
      <c r="B31" s="7" t="s">
        <v>29</v>
      </c>
      <c r="C31" s="8">
        <v>265.45</v>
      </c>
      <c r="D31" s="8">
        <v>265.45</v>
      </c>
      <c r="E31" s="8">
        <v>8907.24</v>
      </c>
      <c r="F31" s="9">
        <f t="shared" si="6"/>
        <v>9172.69</v>
      </c>
      <c r="G31" s="8">
        <v>265.45</v>
      </c>
      <c r="H31" s="8">
        <v>8907.24</v>
      </c>
      <c r="I31" s="9">
        <f t="shared" si="7"/>
        <v>9172.69</v>
      </c>
      <c r="J31" s="8">
        <v>265.45</v>
      </c>
      <c r="K31" s="8">
        <v>8907.24</v>
      </c>
      <c r="L31" s="9">
        <f t="shared" si="8"/>
        <v>9172.69</v>
      </c>
    </row>
    <row r="32" spans="1:12" x14ac:dyDescent="0.3">
      <c r="A32" s="6">
        <v>3292</v>
      </c>
      <c r="B32" s="7" t="s">
        <v>48</v>
      </c>
      <c r="C32" s="8">
        <v>132.72</v>
      </c>
      <c r="D32" s="8">
        <v>132.72</v>
      </c>
      <c r="E32" s="8"/>
      <c r="F32" s="9">
        <f t="shared" si="6"/>
        <v>132.72</v>
      </c>
      <c r="G32" s="8">
        <v>132.72</v>
      </c>
      <c r="H32" s="8"/>
      <c r="I32" s="9">
        <f t="shared" si="7"/>
        <v>132.72</v>
      </c>
      <c r="J32" s="8">
        <v>132.72</v>
      </c>
      <c r="K32" s="8"/>
      <c r="L32" s="9">
        <f t="shared" si="8"/>
        <v>132.72</v>
      </c>
    </row>
    <row r="33" spans="1:12" x14ac:dyDescent="0.3">
      <c r="A33" s="6">
        <v>3294</v>
      </c>
      <c r="B33" s="7" t="s">
        <v>16</v>
      </c>
      <c r="C33" s="8">
        <v>863.31</v>
      </c>
      <c r="D33" s="8">
        <v>863.31</v>
      </c>
      <c r="E33" s="8"/>
      <c r="F33" s="9">
        <f t="shared" si="6"/>
        <v>863.31</v>
      </c>
      <c r="G33" s="8">
        <v>863.31</v>
      </c>
      <c r="H33" s="8"/>
      <c r="I33" s="9">
        <f t="shared" si="7"/>
        <v>863.31</v>
      </c>
      <c r="J33" s="8">
        <v>863.31</v>
      </c>
      <c r="K33" s="8"/>
      <c r="L33" s="9">
        <f t="shared" si="8"/>
        <v>863.31</v>
      </c>
    </row>
    <row r="34" spans="1:12" x14ac:dyDescent="0.3">
      <c r="A34" s="6">
        <v>3295</v>
      </c>
      <c r="B34" s="7" t="s">
        <v>39</v>
      </c>
      <c r="C34" s="8">
        <v>199.08</v>
      </c>
      <c r="D34" s="8">
        <v>199.08</v>
      </c>
      <c r="E34" s="8"/>
      <c r="F34" s="9">
        <f t="shared" si="6"/>
        <v>199.08</v>
      </c>
      <c r="G34" s="8">
        <v>199.08</v>
      </c>
      <c r="H34" s="8"/>
      <c r="I34" s="9">
        <f t="shared" si="7"/>
        <v>199.08</v>
      </c>
      <c r="J34" s="8">
        <v>199.08</v>
      </c>
      <c r="K34" s="8"/>
      <c r="L34" s="9">
        <f t="shared" si="8"/>
        <v>199.08</v>
      </c>
    </row>
    <row r="35" spans="1:12" x14ac:dyDescent="0.3">
      <c r="A35" s="6">
        <v>3296</v>
      </c>
      <c r="B35" s="7" t="s">
        <v>30</v>
      </c>
      <c r="C35" s="8">
        <v>525.4</v>
      </c>
      <c r="D35" s="8">
        <v>525.4</v>
      </c>
      <c r="E35" s="8"/>
      <c r="F35" s="9">
        <f t="shared" si="6"/>
        <v>525.4</v>
      </c>
      <c r="G35" s="8">
        <v>525.4</v>
      </c>
      <c r="H35" s="8"/>
      <c r="I35" s="9">
        <f t="shared" si="7"/>
        <v>525.4</v>
      </c>
      <c r="J35" s="8">
        <v>525.4</v>
      </c>
      <c r="K35" s="8"/>
      <c r="L35" s="9">
        <f t="shared" si="8"/>
        <v>525.4</v>
      </c>
    </row>
    <row r="36" spans="1:12" x14ac:dyDescent="0.3">
      <c r="A36" s="6">
        <v>3299</v>
      </c>
      <c r="B36" s="7" t="s">
        <v>17</v>
      </c>
      <c r="C36" s="8">
        <v>427.23</v>
      </c>
      <c r="D36" s="8">
        <v>427.23</v>
      </c>
      <c r="E36" s="8"/>
      <c r="F36" s="9">
        <f t="shared" si="6"/>
        <v>427.23</v>
      </c>
      <c r="G36" s="8">
        <v>427.23</v>
      </c>
      <c r="H36" s="8"/>
      <c r="I36" s="9">
        <f t="shared" si="7"/>
        <v>427.23</v>
      </c>
      <c r="J36" s="8">
        <v>427.23</v>
      </c>
      <c r="K36" s="8"/>
      <c r="L36" s="9">
        <f t="shared" si="8"/>
        <v>427.23</v>
      </c>
    </row>
    <row r="37" spans="1:12" x14ac:dyDescent="0.3">
      <c r="A37" s="3">
        <v>34</v>
      </c>
      <c r="B37" s="4" t="s">
        <v>18</v>
      </c>
      <c r="C37" s="5">
        <f>SUM(C38:C40)</f>
        <v>1979.8500000000001</v>
      </c>
      <c r="D37" s="5">
        <f>SUM(D38:D40)</f>
        <v>1979.8500000000001</v>
      </c>
      <c r="E37" s="5"/>
      <c r="F37" s="5">
        <f t="shared" ref="F37:L37" si="9">SUM(F38:F40)</f>
        <v>1979.8500000000001</v>
      </c>
      <c r="G37" s="5">
        <f t="shared" si="9"/>
        <v>1979.8500000000001</v>
      </c>
      <c r="H37" s="5">
        <f t="shared" si="9"/>
        <v>0</v>
      </c>
      <c r="I37" s="5">
        <f t="shared" si="9"/>
        <v>1979.8500000000001</v>
      </c>
      <c r="J37" s="5">
        <f t="shared" si="9"/>
        <v>1979.8500000000001</v>
      </c>
      <c r="K37" s="5">
        <f t="shared" si="9"/>
        <v>0</v>
      </c>
      <c r="L37" s="5">
        <f t="shared" si="9"/>
        <v>1979.8500000000001</v>
      </c>
    </row>
    <row r="38" spans="1:12" x14ac:dyDescent="0.3">
      <c r="A38" s="6">
        <v>3431</v>
      </c>
      <c r="B38" s="7" t="s">
        <v>19</v>
      </c>
      <c r="C38" s="8">
        <v>929.06</v>
      </c>
      <c r="D38" s="8">
        <v>929.06</v>
      </c>
      <c r="E38" s="8"/>
      <c r="F38" s="9">
        <f>SUM(D38:E38)</f>
        <v>929.06</v>
      </c>
      <c r="G38" s="8">
        <v>929.06</v>
      </c>
      <c r="H38" s="8"/>
      <c r="I38" s="9">
        <f t="shared" ref="I38:I40" si="10">G38+H38</f>
        <v>929.06</v>
      </c>
      <c r="J38" s="8">
        <v>929.06</v>
      </c>
      <c r="K38" s="8"/>
      <c r="L38" s="9">
        <f t="shared" ref="L38:L40" si="11">J38+K38</f>
        <v>929.06</v>
      </c>
    </row>
    <row r="39" spans="1:12" x14ac:dyDescent="0.3">
      <c r="A39" s="6">
        <v>3433</v>
      </c>
      <c r="B39" s="7" t="s">
        <v>49</v>
      </c>
      <c r="C39" s="8">
        <v>918.07</v>
      </c>
      <c r="D39" s="8">
        <v>918.07</v>
      </c>
      <c r="E39" s="8"/>
      <c r="F39" s="9">
        <f>SUM(D39:E39)</f>
        <v>918.07</v>
      </c>
      <c r="G39" s="8">
        <v>918.07</v>
      </c>
      <c r="H39" s="8"/>
      <c r="I39" s="9">
        <f t="shared" si="10"/>
        <v>918.07</v>
      </c>
      <c r="J39" s="8">
        <v>918.07</v>
      </c>
      <c r="K39" s="8"/>
      <c r="L39" s="9">
        <f t="shared" si="11"/>
        <v>918.07</v>
      </c>
    </row>
    <row r="40" spans="1:12" x14ac:dyDescent="0.3">
      <c r="A40" s="6">
        <v>3434</v>
      </c>
      <c r="B40" s="7" t="s">
        <v>46</v>
      </c>
      <c r="C40" s="8">
        <v>132.72</v>
      </c>
      <c r="D40" s="8">
        <v>132.72</v>
      </c>
      <c r="E40" s="8"/>
      <c r="F40" s="9">
        <f>SUM(D40:E40)</f>
        <v>132.72</v>
      </c>
      <c r="G40" s="8">
        <v>132.72</v>
      </c>
      <c r="H40" s="8"/>
      <c r="I40" s="9">
        <f t="shared" si="10"/>
        <v>132.72</v>
      </c>
      <c r="J40" s="8">
        <v>132.72</v>
      </c>
      <c r="K40" s="8"/>
      <c r="L40" s="9">
        <f t="shared" si="11"/>
        <v>132.72</v>
      </c>
    </row>
    <row r="41" spans="1:12" x14ac:dyDescent="0.3">
      <c r="A41" s="3">
        <v>38</v>
      </c>
      <c r="B41" s="4" t="s">
        <v>42</v>
      </c>
      <c r="C41" s="5">
        <f>SUM(C42:C44)</f>
        <v>429.06</v>
      </c>
      <c r="D41" s="5">
        <f>SUM(D42:D44)</f>
        <v>429.06</v>
      </c>
      <c r="E41" s="5"/>
      <c r="F41" s="5">
        <f t="shared" ref="F41:L41" si="12">SUM(F42:F44)</f>
        <v>429.06</v>
      </c>
      <c r="G41" s="5">
        <f t="shared" si="12"/>
        <v>429</v>
      </c>
      <c r="H41" s="5">
        <f t="shared" si="12"/>
        <v>0</v>
      </c>
      <c r="I41" s="5">
        <f t="shared" si="12"/>
        <v>429</v>
      </c>
      <c r="J41" s="5">
        <f t="shared" si="12"/>
        <v>429</v>
      </c>
      <c r="K41" s="5">
        <f t="shared" si="12"/>
        <v>0</v>
      </c>
      <c r="L41" s="5">
        <f t="shared" si="12"/>
        <v>429</v>
      </c>
    </row>
    <row r="42" spans="1:12" x14ac:dyDescent="0.3">
      <c r="A42" s="6">
        <v>3721</v>
      </c>
      <c r="B42" s="7" t="s">
        <v>40</v>
      </c>
      <c r="C42" s="8">
        <v>429.06</v>
      </c>
      <c r="D42" s="8">
        <v>429.06</v>
      </c>
      <c r="E42" s="8"/>
      <c r="F42" s="9">
        <f>SUM(D42:E42)</f>
        <v>429.06</v>
      </c>
      <c r="G42" s="8">
        <v>429</v>
      </c>
      <c r="H42" s="8"/>
      <c r="I42" s="9">
        <f>SUM(G42:H42)</f>
        <v>429</v>
      </c>
      <c r="J42" s="8">
        <v>429</v>
      </c>
      <c r="K42" s="8"/>
      <c r="L42" s="9">
        <f>SUM(J42:K42)</f>
        <v>429</v>
      </c>
    </row>
    <row r="43" spans="1:12" x14ac:dyDescent="0.3">
      <c r="A43" s="6">
        <v>3811</v>
      </c>
      <c r="B43" s="7" t="s">
        <v>45</v>
      </c>
      <c r="C43" s="8">
        <v>0</v>
      </c>
      <c r="D43" s="8">
        <v>0</v>
      </c>
      <c r="E43" s="8"/>
      <c r="F43" s="9">
        <f t="shared" ref="F43:F44" si="13">SUM(D43:E43)</f>
        <v>0</v>
      </c>
      <c r="G43" s="8"/>
      <c r="H43" s="8"/>
      <c r="I43" s="9">
        <f t="shared" ref="I43:I44" si="14">SUM(G43:H43)</f>
        <v>0</v>
      </c>
      <c r="J43" s="8"/>
      <c r="K43" s="8"/>
      <c r="L43" s="9">
        <f t="shared" ref="L43:L44" si="15">SUM(J43:K43)</f>
        <v>0</v>
      </c>
    </row>
    <row r="44" spans="1:12" x14ac:dyDescent="0.3">
      <c r="A44" s="6">
        <v>3833</v>
      </c>
      <c r="B44" s="7" t="s">
        <v>41</v>
      </c>
      <c r="C44" s="8">
        <v>0</v>
      </c>
      <c r="D44" s="8">
        <v>0</v>
      </c>
      <c r="E44" s="8"/>
      <c r="F44" s="9">
        <f t="shared" si="13"/>
        <v>0</v>
      </c>
      <c r="G44" s="8"/>
      <c r="H44" s="8"/>
      <c r="I44" s="9">
        <f t="shared" si="14"/>
        <v>0</v>
      </c>
      <c r="J44" s="8"/>
      <c r="K44" s="8"/>
      <c r="L44" s="9">
        <f t="shared" si="15"/>
        <v>0</v>
      </c>
    </row>
    <row r="45" spans="1:12" x14ac:dyDescent="0.3">
      <c r="A45" s="18"/>
      <c r="B45" s="16" t="s">
        <v>44</v>
      </c>
      <c r="C45" s="17">
        <f t="shared" ref="C45:L45" si="16">C11+C37+C41</f>
        <v>66062.010000000009</v>
      </c>
      <c r="D45" s="17">
        <f t="shared" si="16"/>
        <v>66062.010000000009</v>
      </c>
      <c r="E45" s="17"/>
      <c r="F45" s="17">
        <f t="shared" si="16"/>
        <v>95410.069999999992</v>
      </c>
      <c r="G45" s="17">
        <f t="shared" si="16"/>
        <v>66061.950000000012</v>
      </c>
      <c r="H45" s="17">
        <f t="shared" si="16"/>
        <v>29348.059999999998</v>
      </c>
      <c r="I45" s="17">
        <f t="shared" si="16"/>
        <v>95410.01</v>
      </c>
      <c r="J45" s="17">
        <f t="shared" si="16"/>
        <v>66061.950000000012</v>
      </c>
      <c r="K45" s="17">
        <f t="shared" si="16"/>
        <v>29348.059999999998</v>
      </c>
      <c r="L45" s="17">
        <f t="shared" si="16"/>
        <v>95410.01</v>
      </c>
    </row>
    <row r="46" spans="1:12" x14ac:dyDescent="0.3">
      <c r="A46" s="3">
        <v>42</v>
      </c>
      <c r="B46" s="4" t="s">
        <v>43</v>
      </c>
      <c r="C46" s="5">
        <f t="shared" ref="C46:L46" si="17">SUM(C47:C51)</f>
        <v>100</v>
      </c>
      <c r="D46" s="5">
        <f t="shared" si="17"/>
        <v>100</v>
      </c>
      <c r="E46" s="5">
        <f t="shared" si="17"/>
        <v>16570</v>
      </c>
      <c r="F46" s="5">
        <f t="shared" si="17"/>
        <v>16670</v>
      </c>
      <c r="G46" s="5">
        <f t="shared" si="17"/>
        <v>100</v>
      </c>
      <c r="H46" s="5">
        <f t="shared" si="17"/>
        <v>16570</v>
      </c>
      <c r="I46" s="5">
        <f t="shared" si="17"/>
        <v>16670</v>
      </c>
      <c r="J46" s="5">
        <f t="shared" si="17"/>
        <v>100</v>
      </c>
      <c r="K46" s="5">
        <f t="shared" si="17"/>
        <v>16570</v>
      </c>
      <c r="L46" s="5">
        <f t="shared" si="17"/>
        <v>16670</v>
      </c>
    </row>
    <row r="47" spans="1:12" x14ac:dyDescent="0.3">
      <c r="A47" s="19">
        <v>4221</v>
      </c>
      <c r="B47" s="8" t="s">
        <v>31</v>
      </c>
      <c r="C47" s="8">
        <v>0</v>
      </c>
      <c r="D47" s="8"/>
      <c r="E47" s="8"/>
      <c r="F47" s="9">
        <f>SUM(D47:E47)</f>
        <v>0</v>
      </c>
      <c r="G47" s="8">
        <v>0</v>
      </c>
      <c r="H47" s="8"/>
      <c r="I47" s="9">
        <f t="shared" ref="I47:I49" si="18">G47+H47</f>
        <v>0</v>
      </c>
      <c r="J47" s="8"/>
      <c r="K47" s="8"/>
      <c r="L47" s="9">
        <f t="shared" ref="L47:L49" si="19">J47+K47</f>
        <v>0</v>
      </c>
    </row>
    <row r="48" spans="1:12" x14ac:dyDescent="0.3">
      <c r="A48" s="19">
        <v>4241</v>
      </c>
      <c r="B48" s="8" t="s">
        <v>33</v>
      </c>
      <c r="C48" s="8"/>
      <c r="D48" s="8"/>
      <c r="E48" s="8">
        <v>2650</v>
      </c>
      <c r="F48" s="9">
        <f t="shared" ref="F48:F49" si="20">SUM(D48:E48)</f>
        <v>2650</v>
      </c>
      <c r="G48" s="8">
        <v>0</v>
      </c>
      <c r="H48" s="8">
        <v>2650</v>
      </c>
      <c r="I48" s="9">
        <f t="shared" si="18"/>
        <v>2650</v>
      </c>
      <c r="J48" s="8"/>
      <c r="K48" s="8">
        <v>2650</v>
      </c>
      <c r="L48" s="9">
        <f t="shared" si="19"/>
        <v>2650</v>
      </c>
    </row>
    <row r="49" spans="1:12" x14ac:dyDescent="0.3">
      <c r="A49" s="20">
        <v>4262</v>
      </c>
      <c r="B49" s="8" t="s">
        <v>51</v>
      </c>
      <c r="C49" s="8">
        <v>100</v>
      </c>
      <c r="D49" s="8">
        <v>100</v>
      </c>
      <c r="E49" s="8">
        <v>13920</v>
      </c>
      <c r="F49" s="9">
        <f t="shared" si="20"/>
        <v>14020</v>
      </c>
      <c r="G49" s="8">
        <v>100</v>
      </c>
      <c r="H49" s="8">
        <v>13920</v>
      </c>
      <c r="I49" s="9">
        <f t="shared" si="18"/>
        <v>14020</v>
      </c>
      <c r="J49" s="8">
        <v>100</v>
      </c>
      <c r="K49" s="8">
        <v>13920</v>
      </c>
      <c r="L49" s="9">
        <f t="shared" si="19"/>
        <v>14020</v>
      </c>
    </row>
    <row r="51" spans="1:12" x14ac:dyDescent="0.3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</row>
    <row r="52" spans="1:12" x14ac:dyDescent="0.3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</row>
    <row r="53" spans="1:12" x14ac:dyDescent="0.3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</row>
    <row r="54" spans="1:12" x14ac:dyDescent="0.3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</row>
    <row r="55" spans="1:12" x14ac:dyDescent="0.3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</row>
  </sheetData>
  <mergeCells count="12">
    <mergeCell ref="B51:L55"/>
    <mergeCell ref="L2:L3"/>
    <mergeCell ref="A1:B1"/>
    <mergeCell ref="C1:L1"/>
    <mergeCell ref="A2:A3"/>
    <mergeCell ref="B2:B3"/>
    <mergeCell ref="C2:C3"/>
    <mergeCell ref="D2:E2"/>
    <mergeCell ref="F2:F3"/>
    <mergeCell ref="G2:H2"/>
    <mergeCell ref="I2:I3"/>
    <mergeCell ref="J2:K2"/>
  </mergeCells>
  <printOptions horizontalCentered="1" gridLines="1"/>
  <pageMargins left="0.51181102362204722" right="0.51181102362204722" top="0.55118110236220474" bottom="0.55118110236220474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6"/>
  <sheetViews>
    <sheetView tabSelected="1" zoomScaleNormal="100" workbookViewId="0">
      <selection activeCell="R15" sqref="R15"/>
    </sheetView>
  </sheetViews>
  <sheetFormatPr defaultRowHeight="16.5" x14ac:dyDescent="0.3"/>
  <cols>
    <col min="1" max="1" width="7.42578125" style="1" customWidth="1"/>
    <col min="2" max="2" width="38.7109375" style="1" customWidth="1"/>
    <col min="3" max="7" width="10.7109375" style="1" customWidth="1"/>
    <col min="8" max="8" width="10.7109375" style="32" customWidth="1"/>
    <col min="9" max="10" width="10.7109375" style="1" customWidth="1"/>
    <col min="11" max="11" width="10.7109375" style="37" customWidth="1"/>
    <col min="12" max="13" width="10.7109375" style="1" customWidth="1"/>
    <col min="14" max="14" width="10.7109375" style="43" customWidth="1"/>
    <col min="15" max="16384" width="9.140625" style="1"/>
  </cols>
  <sheetData>
    <row r="1" spans="1:14" x14ac:dyDescent="0.3">
      <c r="A1" s="48" t="s">
        <v>0</v>
      </c>
      <c r="B1" s="48"/>
      <c r="C1" s="49" t="s">
        <v>20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3">
      <c r="A2" s="77" t="s">
        <v>1</v>
      </c>
      <c r="B2" s="75" t="s">
        <v>2</v>
      </c>
      <c r="C2" s="52" t="s">
        <v>59</v>
      </c>
      <c r="D2" s="64" t="s">
        <v>32</v>
      </c>
      <c r="E2" s="65"/>
      <c r="F2" s="65"/>
      <c r="G2" s="66"/>
      <c r="H2" s="59" t="s">
        <v>62</v>
      </c>
      <c r="I2" s="61" t="s">
        <v>47</v>
      </c>
      <c r="J2" s="61"/>
      <c r="K2" s="62" t="s">
        <v>60</v>
      </c>
      <c r="L2" s="56" t="s">
        <v>52</v>
      </c>
      <c r="M2" s="56"/>
      <c r="N2" s="57" t="s">
        <v>61</v>
      </c>
    </row>
    <row r="3" spans="1:14" ht="38.25" x14ac:dyDescent="0.3">
      <c r="A3" s="78"/>
      <c r="B3" s="76"/>
      <c r="C3" s="53"/>
      <c r="D3" s="68" t="s">
        <v>63</v>
      </c>
      <c r="E3" s="68" t="s">
        <v>50</v>
      </c>
      <c r="F3" s="69" t="s">
        <v>57</v>
      </c>
      <c r="G3" s="69" t="s">
        <v>58</v>
      </c>
      <c r="H3" s="60"/>
      <c r="I3" s="70" t="s">
        <v>63</v>
      </c>
      <c r="J3" s="70" t="s">
        <v>56</v>
      </c>
      <c r="K3" s="63"/>
      <c r="L3" s="71" t="s">
        <v>63</v>
      </c>
      <c r="M3" s="71" t="s">
        <v>56</v>
      </c>
      <c r="N3" s="58"/>
    </row>
    <row r="4" spans="1:14" x14ac:dyDescent="0.3">
      <c r="A4" s="10"/>
      <c r="B4" s="10"/>
      <c r="C4" s="26">
        <v>1</v>
      </c>
      <c r="D4" s="27">
        <v>2</v>
      </c>
      <c r="E4" s="27">
        <v>3</v>
      </c>
      <c r="F4" s="73">
        <v>4</v>
      </c>
      <c r="G4" s="73">
        <v>5</v>
      </c>
      <c r="H4" s="74" t="s">
        <v>64</v>
      </c>
      <c r="I4" s="72">
        <v>7</v>
      </c>
      <c r="J4" s="72">
        <v>8</v>
      </c>
      <c r="K4" s="33" t="s">
        <v>65</v>
      </c>
      <c r="L4" s="67">
        <v>10</v>
      </c>
      <c r="M4" s="67">
        <v>11</v>
      </c>
      <c r="N4" s="38" t="s">
        <v>66</v>
      </c>
    </row>
    <row r="5" spans="1:14" x14ac:dyDescent="0.3">
      <c r="A5" s="10"/>
      <c r="B5" s="10"/>
      <c r="C5" s="15">
        <f>D5</f>
        <v>481959.39</v>
      </c>
      <c r="D5" s="15">
        <f>SUM(D6+D12+D38+D42+D47)</f>
        <v>481959.39</v>
      </c>
      <c r="E5" s="15">
        <f>SUM(E6+E12+E38+E42+E47)</f>
        <v>45918.06</v>
      </c>
      <c r="F5" s="15">
        <f t="shared" ref="F5:G5" si="0">SUM(F6+F12+F38+F42+F47)</f>
        <v>33187.340000000004</v>
      </c>
      <c r="G5" s="15">
        <f t="shared" si="0"/>
        <v>24650.39</v>
      </c>
      <c r="H5" s="28">
        <f>SUM(D5:E5)</f>
        <v>527877.44999999995</v>
      </c>
      <c r="I5" s="15">
        <f>SUM(I6+I12+I38+I42+I47)</f>
        <v>502894.98500000004</v>
      </c>
      <c r="J5" s="15">
        <f>SUM(J6+J12+J38+J47)</f>
        <v>45918.06</v>
      </c>
      <c r="K5" s="44">
        <f>SUM(I5:J5)</f>
        <v>548813.04500000004</v>
      </c>
      <c r="L5" s="15">
        <f>SUM(L6+L12+L38+L42+L47)</f>
        <v>523819.14775000006</v>
      </c>
      <c r="M5" s="15">
        <f>SUM(M6+M12+M38+M47)</f>
        <v>45918.06</v>
      </c>
      <c r="N5" s="39">
        <f>SUM(L5:M5)</f>
        <v>569737.20775000006</v>
      </c>
    </row>
    <row r="6" spans="1:14" x14ac:dyDescent="0.3">
      <c r="A6" s="3">
        <v>31</v>
      </c>
      <c r="B6" s="4"/>
      <c r="C6" s="5">
        <f>SUM(C7:C11)</f>
        <v>415797.57999999996</v>
      </c>
      <c r="D6" s="5">
        <f>SUM(D7:D11)</f>
        <v>415797.6</v>
      </c>
      <c r="E6" s="5">
        <f>SUM(E7:E11)</f>
        <v>0</v>
      </c>
      <c r="F6" s="5">
        <f t="shared" ref="F6:H6" si="1">SUM(F7:F11)</f>
        <v>6637.2</v>
      </c>
      <c r="G6" s="5">
        <f t="shared" si="1"/>
        <v>13602.11</v>
      </c>
      <c r="H6" s="5">
        <f t="shared" si="1"/>
        <v>415797.6</v>
      </c>
      <c r="I6" s="5">
        <f t="shared" ref="I6:N6" si="2">SUM(I7:I11)</f>
        <v>436733.255</v>
      </c>
      <c r="J6" s="5">
        <f t="shared" si="2"/>
        <v>0</v>
      </c>
      <c r="K6" s="5">
        <f t="shared" si="2"/>
        <v>436733.255</v>
      </c>
      <c r="L6" s="5">
        <f t="shared" si="2"/>
        <v>457657.41775000002</v>
      </c>
      <c r="M6" s="5">
        <f t="shared" si="2"/>
        <v>0</v>
      </c>
      <c r="N6" s="5">
        <f t="shared" si="2"/>
        <v>457657.41775000002</v>
      </c>
    </row>
    <row r="7" spans="1:14" x14ac:dyDescent="0.3">
      <c r="A7" s="13">
        <v>3111</v>
      </c>
      <c r="B7" s="12" t="s">
        <v>21</v>
      </c>
      <c r="C7" s="14">
        <v>341283.1</v>
      </c>
      <c r="D7" s="14">
        <v>341283.1</v>
      </c>
      <c r="E7" s="14"/>
      <c r="F7" s="14"/>
      <c r="G7" s="14">
        <v>13602.11</v>
      </c>
      <c r="H7" s="29">
        <f>SUM(D7:E7)</f>
        <v>341283.1</v>
      </c>
      <c r="I7" s="14">
        <f>SUM(D7)*1.05</f>
        <v>358347.255</v>
      </c>
      <c r="J7" s="11"/>
      <c r="K7" s="34">
        <f>I7+J7</f>
        <v>358347.255</v>
      </c>
      <c r="L7" s="14">
        <f>SUM(I7*1.05)</f>
        <v>376264.61775000003</v>
      </c>
      <c r="M7" s="11"/>
      <c r="N7" s="40">
        <f t="shared" ref="N7:N10" si="3">L7+M7</f>
        <v>376264.61775000003</v>
      </c>
    </row>
    <row r="8" spans="1:14" x14ac:dyDescent="0.3">
      <c r="A8" s="13">
        <v>3113</v>
      </c>
      <c r="B8" s="12" t="s">
        <v>34</v>
      </c>
      <c r="C8" s="14">
        <v>1061.78</v>
      </c>
      <c r="D8" s="14">
        <v>1061.78</v>
      </c>
      <c r="E8" s="14"/>
      <c r="F8" s="14"/>
      <c r="G8" s="14"/>
      <c r="H8" s="29">
        <f>SUM(D8:E8)</f>
        <v>1061.78</v>
      </c>
      <c r="I8" s="14">
        <v>1100</v>
      </c>
      <c r="J8" s="11"/>
      <c r="K8" s="34">
        <f t="shared" ref="K8:K11" si="4">I8+J8</f>
        <v>1100</v>
      </c>
      <c r="L8" s="14">
        <v>1150</v>
      </c>
      <c r="M8" s="11"/>
      <c r="N8" s="40">
        <f t="shared" si="3"/>
        <v>1150</v>
      </c>
    </row>
    <row r="9" spans="1:14" x14ac:dyDescent="0.3">
      <c r="A9" s="13">
        <v>3114</v>
      </c>
      <c r="B9" s="12" t="s">
        <v>35</v>
      </c>
      <c r="C9" s="14">
        <v>132.72</v>
      </c>
      <c r="D9" s="14">
        <v>132.72</v>
      </c>
      <c r="E9" s="14"/>
      <c r="F9" s="14"/>
      <c r="G9" s="14"/>
      <c r="H9" s="29">
        <f>SUM(D9:E9)</f>
        <v>132.72</v>
      </c>
      <c r="I9" s="14">
        <v>150</v>
      </c>
      <c r="J9" s="11"/>
      <c r="K9" s="34">
        <f t="shared" si="4"/>
        <v>150</v>
      </c>
      <c r="L9" s="14">
        <v>150</v>
      </c>
      <c r="M9" s="11"/>
      <c r="N9" s="40">
        <f t="shared" si="3"/>
        <v>150</v>
      </c>
    </row>
    <row r="10" spans="1:14" x14ac:dyDescent="0.3">
      <c r="A10" s="13">
        <v>3121</v>
      </c>
      <c r="B10" s="12" t="s">
        <v>22</v>
      </c>
      <c r="C10" s="79">
        <v>17000</v>
      </c>
      <c r="D10" s="79">
        <v>17000</v>
      </c>
      <c r="E10" s="14"/>
      <c r="F10" s="14">
        <v>6637.2</v>
      </c>
      <c r="G10" s="14"/>
      <c r="H10" s="29">
        <f>SUM(D10:E10)</f>
        <v>17000</v>
      </c>
      <c r="I10" s="79">
        <v>18000</v>
      </c>
      <c r="J10" s="11"/>
      <c r="K10" s="34">
        <f t="shared" si="4"/>
        <v>18000</v>
      </c>
      <c r="L10" s="79">
        <v>18000</v>
      </c>
      <c r="M10" s="11"/>
      <c r="N10" s="40">
        <f t="shared" si="3"/>
        <v>18000</v>
      </c>
    </row>
    <row r="11" spans="1:14" x14ac:dyDescent="0.3">
      <c r="A11" s="13">
        <v>3132</v>
      </c>
      <c r="B11" s="12" t="s">
        <v>23</v>
      </c>
      <c r="C11" s="14">
        <v>56319.98</v>
      </c>
      <c r="D11" s="14">
        <v>56320</v>
      </c>
      <c r="E11" s="14"/>
      <c r="F11" s="14"/>
      <c r="G11" s="14"/>
      <c r="H11" s="29">
        <f>SUM(D11:E11)</f>
        <v>56320</v>
      </c>
      <c r="I11" s="14">
        <f>SUM(D11)*1.05</f>
        <v>59136</v>
      </c>
      <c r="J11" s="11"/>
      <c r="K11" s="34">
        <f t="shared" si="4"/>
        <v>59136</v>
      </c>
      <c r="L11" s="14">
        <f t="shared" ref="L11" si="5">SUM(I11*1.05)</f>
        <v>62092.800000000003</v>
      </c>
      <c r="M11" s="11"/>
      <c r="N11" s="40">
        <f>L11+M11</f>
        <v>62092.800000000003</v>
      </c>
    </row>
    <row r="12" spans="1:14" x14ac:dyDescent="0.3">
      <c r="A12" s="3">
        <v>32</v>
      </c>
      <c r="B12" s="4" t="s">
        <v>4</v>
      </c>
      <c r="C12" s="5">
        <f t="shared" ref="C12:N12" si="6">SUM(C13:C37)</f>
        <v>64470.950000000004</v>
      </c>
      <c r="D12" s="5">
        <f t="shared" si="6"/>
        <v>64470.950000000004</v>
      </c>
      <c r="E12" s="5">
        <f t="shared" si="6"/>
        <v>29348.059999999998</v>
      </c>
      <c r="F12" s="5">
        <f t="shared" si="6"/>
        <v>26550.140000000003</v>
      </c>
      <c r="G12" s="5">
        <f t="shared" si="6"/>
        <v>9048.2799999999988</v>
      </c>
      <c r="H12" s="5">
        <f t="shared" si="6"/>
        <v>93819.01</v>
      </c>
      <c r="I12" s="5">
        <f t="shared" si="6"/>
        <v>64470.950000000004</v>
      </c>
      <c r="J12" s="5">
        <f t="shared" si="6"/>
        <v>29348.059999999998</v>
      </c>
      <c r="K12" s="5">
        <f t="shared" si="6"/>
        <v>93819.01</v>
      </c>
      <c r="L12" s="5">
        <f t="shared" si="6"/>
        <v>64470.950000000004</v>
      </c>
      <c r="M12" s="5">
        <f t="shared" si="6"/>
        <v>29348.059999999998</v>
      </c>
      <c r="N12" s="5">
        <f t="shared" si="6"/>
        <v>93819.01</v>
      </c>
    </row>
    <row r="13" spans="1:14" s="24" customFormat="1" x14ac:dyDescent="0.3">
      <c r="A13" s="6">
        <v>3211</v>
      </c>
      <c r="B13" s="7" t="s">
        <v>5</v>
      </c>
      <c r="C13" s="8">
        <v>2990.84</v>
      </c>
      <c r="D13" s="8">
        <v>2990.84</v>
      </c>
      <c r="E13" s="8">
        <v>2479.8000000000002</v>
      </c>
      <c r="F13" s="8"/>
      <c r="G13" s="8"/>
      <c r="H13" s="29">
        <f t="shared" ref="H13:H37" si="7">SUM(D13:E13)</f>
        <v>5470.64</v>
      </c>
      <c r="I13" s="8">
        <v>2990.84</v>
      </c>
      <c r="J13" s="8">
        <v>2479.8000000000002</v>
      </c>
      <c r="K13" s="34">
        <f t="shared" ref="K13:K37" si="8">I13+J13</f>
        <v>5470.64</v>
      </c>
      <c r="L13" s="8">
        <v>2990.84</v>
      </c>
      <c r="M13" s="8">
        <v>2479.8000000000002</v>
      </c>
      <c r="N13" s="40">
        <f>L13+M13</f>
        <v>5470.64</v>
      </c>
    </row>
    <row r="14" spans="1:14" s="24" customFormat="1" x14ac:dyDescent="0.3">
      <c r="A14" s="23">
        <v>3212</v>
      </c>
      <c r="B14" s="22" t="s">
        <v>24</v>
      </c>
      <c r="C14" s="21">
        <v>8600</v>
      </c>
      <c r="D14" s="21">
        <v>8600</v>
      </c>
      <c r="E14" s="21"/>
      <c r="F14" s="21"/>
      <c r="G14" s="25">
        <v>1748.28</v>
      </c>
      <c r="H14" s="30">
        <f t="shared" si="7"/>
        <v>8600</v>
      </c>
      <c r="I14" s="21">
        <v>8600</v>
      </c>
      <c r="J14" s="21"/>
      <c r="K14" s="35">
        <f t="shared" si="8"/>
        <v>8600</v>
      </c>
      <c r="L14" s="21">
        <v>8600</v>
      </c>
      <c r="M14" s="21"/>
      <c r="N14" s="41">
        <f t="shared" ref="N14:N37" si="9">L14+M14</f>
        <v>8600</v>
      </c>
    </row>
    <row r="15" spans="1:14" x14ac:dyDescent="0.3">
      <c r="A15" s="23">
        <v>3213</v>
      </c>
      <c r="B15" s="22" t="s">
        <v>6</v>
      </c>
      <c r="C15" s="21">
        <v>1245</v>
      </c>
      <c r="D15" s="21">
        <v>1245</v>
      </c>
      <c r="E15" s="21"/>
      <c r="F15" s="21"/>
      <c r="G15" s="21"/>
      <c r="H15" s="30">
        <f t="shared" si="7"/>
        <v>1245</v>
      </c>
      <c r="I15" s="21">
        <v>1245</v>
      </c>
      <c r="J15" s="21"/>
      <c r="K15" s="35">
        <f t="shared" si="8"/>
        <v>1245</v>
      </c>
      <c r="L15" s="21">
        <v>1245</v>
      </c>
      <c r="M15" s="21"/>
      <c r="N15" s="41">
        <f t="shared" si="9"/>
        <v>1245</v>
      </c>
    </row>
    <row r="16" spans="1:14" x14ac:dyDescent="0.3">
      <c r="A16" s="6">
        <v>3214</v>
      </c>
      <c r="B16" s="7" t="s">
        <v>25</v>
      </c>
      <c r="C16" s="8">
        <v>398.17</v>
      </c>
      <c r="D16" s="8">
        <v>398.17</v>
      </c>
      <c r="E16" s="8"/>
      <c r="F16" s="8"/>
      <c r="G16" s="8"/>
      <c r="H16" s="29">
        <f t="shared" si="7"/>
        <v>398.17</v>
      </c>
      <c r="I16" s="8">
        <v>398.17</v>
      </c>
      <c r="J16" s="8"/>
      <c r="K16" s="34">
        <f t="shared" si="8"/>
        <v>398.17</v>
      </c>
      <c r="L16" s="8">
        <v>398.17</v>
      </c>
      <c r="M16" s="8"/>
      <c r="N16" s="40">
        <f t="shared" si="9"/>
        <v>398.17</v>
      </c>
    </row>
    <row r="17" spans="1:14" x14ac:dyDescent="0.3">
      <c r="A17" s="6">
        <v>3221</v>
      </c>
      <c r="B17" s="7" t="s">
        <v>7</v>
      </c>
      <c r="C17" s="8">
        <v>4445.3</v>
      </c>
      <c r="D17" s="8">
        <v>4445.3</v>
      </c>
      <c r="E17" s="8">
        <v>298.64999999999998</v>
      </c>
      <c r="F17" s="8"/>
      <c r="G17" s="8"/>
      <c r="H17" s="29">
        <f t="shared" si="7"/>
        <v>4743.95</v>
      </c>
      <c r="I17" s="8">
        <v>4445.3</v>
      </c>
      <c r="J17" s="8">
        <v>298.64999999999998</v>
      </c>
      <c r="K17" s="34">
        <f t="shared" si="8"/>
        <v>4743.95</v>
      </c>
      <c r="L17" s="8">
        <v>4445.3</v>
      </c>
      <c r="M17" s="8">
        <v>298.64999999999998</v>
      </c>
      <c r="N17" s="40">
        <f t="shared" si="9"/>
        <v>4743.95</v>
      </c>
    </row>
    <row r="18" spans="1:14" s="24" customFormat="1" x14ac:dyDescent="0.3">
      <c r="A18" s="6">
        <v>3222</v>
      </c>
      <c r="B18" s="7" t="s">
        <v>36</v>
      </c>
      <c r="C18" s="8">
        <v>132.72</v>
      </c>
      <c r="D18" s="8">
        <v>132.72</v>
      </c>
      <c r="E18" s="8"/>
      <c r="F18" s="8"/>
      <c r="G18" s="8"/>
      <c r="H18" s="29">
        <f t="shared" si="7"/>
        <v>132.72</v>
      </c>
      <c r="I18" s="8">
        <v>132.72</v>
      </c>
      <c r="J18" s="8"/>
      <c r="K18" s="34">
        <f t="shared" si="8"/>
        <v>132.72</v>
      </c>
      <c r="L18" s="8">
        <v>132.72</v>
      </c>
      <c r="M18" s="8"/>
      <c r="N18" s="40">
        <f t="shared" si="9"/>
        <v>132.72</v>
      </c>
    </row>
    <row r="19" spans="1:14" x14ac:dyDescent="0.3">
      <c r="A19" s="23">
        <v>3223</v>
      </c>
      <c r="B19" s="22" t="s">
        <v>8</v>
      </c>
      <c r="C19" s="21">
        <v>11667</v>
      </c>
      <c r="D19" s="21">
        <v>11667</v>
      </c>
      <c r="E19" s="21"/>
      <c r="F19" s="21"/>
      <c r="G19" s="21"/>
      <c r="H19" s="30">
        <f t="shared" si="7"/>
        <v>11667</v>
      </c>
      <c r="I19" s="21">
        <v>11667</v>
      </c>
      <c r="J19" s="21"/>
      <c r="K19" s="35">
        <f t="shared" si="8"/>
        <v>11667</v>
      </c>
      <c r="L19" s="21">
        <v>11667</v>
      </c>
      <c r="M19" s="21"/>
      <c r="N19" s="41">
        <f t="shared" si="9"/>
        <v>11667</v>
      </c>
    </row>
    <row r="20" spans="1:14" x14ac:dyDescent="0.3">
      <c r="A20" s="6">
        <v>3224</v>
      </c>
      <c r="B20" s="7" t="s">
        <v>37</v>
      </c>
      <c r="C20" s="8">
        <v>132.72</v>
      </c>
      <c r="D20" s="8">
        <v>132.72</v>
      </c>
      <c r="E20" s="8"/>
      <c r="F20" s="8"/>
      <c r="G20" s="8"/>
      <c r="H20" s="29">
        <f t="shared" si="7"/>
        <v>132.72</v>
      </c>
      <c r="I20" s="8">
        <v>132.72</v>
      </c>
      <c r="J20" s="8"/>
      <c r="K20" s="34">
        <f t="shared" si="8"/>
        <v>132.72</v>
      </c>
      <c r="L20" s="8">
        <v>132.72</v>
      </c>
      <c r="M20" s="8"/>
      <c r="N20" s="40">
        <f t="shared" si="9"/>
        <v>132.72</v>
      </c>
    </row>
    <row r="21" spans="1:14" x14ac:dyDescent="0.3">
      <c r="A21" s="6">
        <v>3225</v>
      </c>
      <c r="B21" s="7" t="s">
        <v>9</v>
      </c>
      <c r="C21" s="8">
        <v>3118.99</v>
      </c>
      <c r="D21" s="8">
        <v>3118.99</v>
      </c>
      <c r="E21" s="8">
        <v>588.37</v>
      </c>
      <c r="F21" s="8"/>
      <c r="G21" s="8"/>
      <c r="H21" s="29">
        <f t="shared" si="7"/>
        <v>3707.3599999999997</v>
      </c>
      <c r="I21" s="8">
        <v>3118.99</v>
      </c>
      <c r="J21" s="8">
        <v>588.37</v>
      </c>
      <c r="K21" s="34">
        <f t="shared" si="8"/>
        <v>3707.3599999999997</v>
      </c>
      <c r="L21" s="8">
        <v>3118.99</v>
      </c>
      <c r="M21" s="8">
        <v>588.37</v>
      </c>
      <c r="N21" s="40">
        <f t="shared" si="9"/>
        <v>3707.3599999999997</v>
      </c>
    </row>
    <row r="22" spans="1:14" x14ac:dyDescent="0.3">
      <c r="A22" s="6">
        <v>3227</v>
      </c>
      <c r="B22" s="7" t="s">
        <v>38</v>
      </c>
      <c r="C22" s="8">
        <v>132.72</v>
      </c>
      <c r="D22" s="8">
        <v>132.72</v>
      </c>
      <c r="E22" s="8"/>
      <c r="F22" s="8"/>
      <c r="G22" s="8"/>
      <c r="H22" s="29">
        <f t="shared" si="7"/>
        <v>132.72</v>
      </c>
      <c r="I22" s="8">
        <v>132.72</v>
      </c>
      <c r="J22" s="8"/>
      <c r="K22" s="34">
        <f t="shared" si="8"/>
        <v>132.72</v>
      </c>
      <c r="L22" s="8">
        <v>132.72</v>
      </c>
      <c r="M22" s="8"/>
      <c r="N22" s="40">
        <f t="shared" si="9"/>
        <v>132.72</v>
      </c>
    </row>
    <row r="23" spans="1:14" s="24" customFormat="1" x14ac:dyDescent="0.3">
      <c r="A23" s="6">
        <v>3231</v>
      </c>
      <c r="B23" s="7" t="s">
        <v>10</v>
      </c>
      <c r="C23" s="8">
        <v>4910.74</v>
      </c>
      <c r="D23" s="8">
        <v>4910.74</v>
      </c>
      <c r="E23" s="8">
        <v>684</v>
      </c>
      <c r="F23" s="8"/>
      <c r="G23" s="8"/>
      <c r="H23" s="29">
        <f t="shared" si="7"/>
        <v>5594.74</v>
      </c>
      <c r="I23" s="8">
        <v>4910.74</v>
      </c>
      <c r="J23" s="8">
        <v>684</v>
      </c>
      <c r="K23" s="34">
        <f t="shared" si="8"/>
        <v>5594.74</v>
      </c>
      <c r="L23" s="8">
        <v>4910.74</v>
      </c>
      <c r="M23" s="8">
        <v>684</v>
      </c>
      <c r="N23" s="40">
        <f t="shared" si="9"/>
        <v>5594.74</v>
      </c>
    </row>
    <row r="24" spans="1:14" s="24" customFormat="1" x14ac:dyDescent="0.3">
      <c r="A24" s="23">
        <v>3232</v>
      </c>
      <c r="B24" s="22" t="s">
        <v>11</v>
      </c>
      <c r="C24" s="21">
        <v>6007</v>
      </c>
      <c r="D24" s="21">
        <v>6007</v>
      </c>
      <c r="E24" s="21"/>
      <c r="F24" s="21"/>
      <c r="G24" s="21"/>
      <c r="H24" s="30">
        <f t="shared" si="7"/>
        <v>6007</v>
      </c>
      <c r="I24" s="21">
        <v>6007</v>
      </c>
      <c r="J24" s="21"/>
      <c r="K24" s="35">
        <f t="shared" si="8"/>
        <v>6007</v>
      </c>
      <c r="L24" s="21">
        <v>6007</v>
      </c>
      <c r="M24" s="21"/>
      <c r="N24" s="41">
        <f t="shared" si="9"/>
        <v>6007</v>
      </c>
    </row>
    <row r="25" spans="1:14" s="24" customFormat="1" x14ac:dyDescent="0.3">
      <c r="A25" s="23">
        <v>3233</v>
      </c>
      <c r="B25" s="22" t="s">
        <v>12</v>
      </c>
      <c r="C25" s="21">
        <v>1029</v>
      </c>
      <c r="D25" s="21">
        <v>1029</v>
      </c>
      <c r="E25" s="21">
        <v>1298</v>
      </c>
      <c r="F25" s="21"/>
      <c r="G25" s="25">
        <v>1000</v>
      </c>
      <c r="H25" s="30">
        <f t="shared" si="7"/>
        <v>2327</v>
      </c>
      <c r="I25" s="21">
        <v>1029</v>
      </c>
      <c r="J25" s="21">
        <v>1298</v>
      </c>
      <c r="K25" s="35">
        <f t="shared" si="8"/>
        <v>2327</v>
      </c>
      <c r="L25" s="21">
        <v>1029</v>
      </c>
      <c r="M25" s="21">
        <v>1298</v>
      </c>
      <c r="N25" s="41">
        <f t="shared" si="9"/>
        <v>2327</v>
      </c>
    </row>
    <row r="26" spans="1:14" x14ac:dyDescent="0.3">
      <c r="A26" s="23">
        <v>3234</v>
      </c>
      <c r="B26" s="22" t="s">
        <v>13</v>
      </c>
      <c r="C26" s="21">
        <v>4691</v>
      </c>
      <c r="D26" s="21">
        <v>4691</v>
      </c>
      <c r="E26" s="21"/>
      <c r="F26" s="21"/>
      <c r="G26" s="21"/>
      <c r="H26" s="30">
        <f t="shared" si="7"/>
        <v>4691</v>
      </c>
      <c r="I26" s="21">
        <v>4691</v>
      </c>
      <c r="J26" s="21"/>
      <c r="K26" s="35">
        <f t="shared" si="8"/>
        <v>4691</v>
      </c>
      <c r="L26" s="21">
        <v>4691</v>
      </c>
      <c r="M26" s="21"/>
      <c r="N26" s="41">
        <f t="shared" si="9"/>
        <v>4691</v>
      </c>
    </row>
    <row r="27" spans="1:14" x14ac:dyDescent="0.3">
      <c r="A27" s="6">
        <v>3235</v>
      </c>
      <c r="B27" s="7" t="s">
        <v>26</v>
      </c>
      <c r="C27" s="8">
        <v>1227.23</v>
      </c>
      <c r="D27" s="8">
        <v>1227.23</v>
      </c>
      <c r="E27" s="8">
        <v>571</v>
      </c>
      <c r="F27" s="8"/>
      <c r="G27" s="8"/>
      <c r="H27" s="29">
        <f t="shared" si="7"/>
        <v>1798.23</v>
      </c>
      <c r="I27" s="8">
        <v>1227.23</v>
      </c>
      <c r="J27" s="8">
        <v>571</v>
      </c>
      <c r="K27" s="34">
        <f t="shared" si="8"/>
        <v>1798.23</v>
      </c>
      <c r="L27" s="8">
        <v>1227.23</v>
      </c>
      <c r="M27" s="8">
        <v>571</v>
      </c>
      <c r="N27" s="40">
        <f t="shared" si="9"/>
        <v>1798.23</v>
      </c>
    </row>
    <row r="28" spans="1:14" x14ac:dyDescent="0.3">
      <c r="A28" s="6">
        <v>3236</v>
      </c>
      <c r="B28" s="7" t="s">
        <v>27</v>
      </c>
      <c r="C28" s="8">
        <v>2757.2</v>
      </c>
      <c r="D28" s="8">
        <v>2757.2</v>
      </c>
      <c r="E28" s="8"/>
      <c r="F28" s="8"/>
      <c r="G28" s="8"/>
      <c r="H28" s="29">
        <f t="shared" si="7"/>
        <v>2757.2</v>
      </c>
      <c r="I28" s="8">
        <v>2757.2</v>
      </c>
      <c r="J28" s="8"/>
      <c r="K28" s="34">
        <f t="shared" si="8"/>
        <v>2757.2</v>
      </c>
      <c r="L28" s="8">
        <v>2757.2</v>
      </c>
      <c r="M28" s="8"/>
      <c r="N28" s="40">
        <f t="shared" si="9"/>
        <v>2757.2</v>
      </c>
    </row>
    <row r="29" spans="1:14" x14ac:dyDescent="0.3">
      <c r="A29" s="6">
        <v>3237</v>
      </c>
      <c r="B29" s="7" t="s">
        <v>28</v>
      </c>
      <c r="C29" s="8">
        <v>4327.2299999999996</v>
      </c>
      <c r="D29" s="8">
        <v>4327.2299999999996</v>
      </c>
      <c r="E29" s="8">
        <v>8527</v>
      </c>
      <c r="F29" s="8">
        <v>26548.81</v>
      </c>
      <c r="G29" s="8">
        <v>1600</v>
      </c>
      <c r="H29" s="29">
        <f t="shared" si="7"/>
        <v>12854.23</v>
      </c>
      <c r="I29" s="8">
        <v>4327.2299999999996</v>
      </c>
      <c r="J29" s="8">
        <v>8527</v>
      </c>
      <c r="K29" s="34">
        <f t="shared" si="8"/>
        <v>12854.23</v>
      </c>
      <c r="L29" s="8">
        <v>4327.2299999999996</v>
      </c>
      <c r="M29" s="8">
        <v>8527</v>
      </c>
      <c r="N29" s="40">
        <f t="shared" si="9"/>
        <v>12854.23</v>
      </c>
    </row>
    <row r="30" spans="1:14" x14ac:dyDescent="0.3">
      <c r="A30" s="6">
        <v>3238</v>
      </c>
      <c r="B30" s="7" t="s">
        <v>14</v>
      </c>
      <c r="C30" s="8">
        <v>3318.07</v>
      </c>
      <c r="D30" s="8">
        <v>3318.07</v>
      </c>
      <c r="E30" s="8">
        <v>950</v>
      </c>
      <c r="F30" s="8"/>
      <c r="G30" s="8"/>
      <c r="H30" s="29">
        <f t="shared" si="7"/>
        <v>4268.07</v>
      </c>
      <c r="I30" s="8">
        <v>3318.07</v>
      </c>
      <c r="J30" s="8">
        <v>950</v>
      </c>
      <c r="K30" s="34">
        <f t="shared" si="8"/>
        <v>4268.07</v>
      </c>
      <c r="L30" s="8">
        <v>3318.07</v>
      </c>
      <c r="M30" s="8">
        <v>950</v>
      </c>
      <c r="N30" s="40">
        <f t="shared" si="9"/>
        <v>4268.07</v>
      </c>
    </row>
    <row r="31" spans="1:14" x14ac:dyDescent="0.3">
      <c r="A31" s="6">
        <v>3239</v>
      </c>
      <c r="B31" s="7" t="s">
        <v>15</v>
      </c>
      <c r="C31" s="8">
        <v>1327.23</v>
      </c>
      <c r="D31" s="8">
        <v>1327.23</v>
      </c>
      <c r="E31" s="8">
        <v>5044</v>
      </c>
      <c r="F31" s="8"/>
      <c r="G31" s="8">
        <v>4700</v>
      </c>
      <c r="H31" s="29">
        <f t="shared" si="7"/>
        <v>6371.23</v>
      </c>
      <c r="I31" s="8">
        <v>1327.23</v>
      </c>
      <c r="J31" s="8">
        <v>5044</v>
      </c>
      <c r="K31" s="34">
        <f t="shared" si="8"/>
        <v>6371.23</v>
      </c>
      <c r="L31" s="8">
        <v>1327.23</v>
      </c>
      <c r="M31" s="8">
        <v>5044</v>
      </c>
      <c r="N31" s="40">
        <f t="shared" si="9"/>
        <v>6371.23</v>
      </c>
    </row>
    <row r="32" spans="1:14" x14ac:dyDescent="0.3">
      <c r="A32" s="6">
        <v>3241</v>
      </c>
      <c r="B32" s="7" t="s">
        <v>29</v>
      </c>
      <c r="C32" s="8">
        <v>265.45</v>
      </c>
      <c r="D32" s="8">
        <v>265.45</v>
      </c>
      <c r="E32" s="8">
        <v>8907.24</v>
      </c>
      <c r="F32" s="8"/>
      <c r="G32" s="8"/>
      <c r="H32" s="29">
        <f t="shared" si="7"/>
        <v>9172.69</v>
      </c>
      <c r="I32" s="8">
        <v>265.45</v>
      </c>
      <c r="J32" s="8">
        <v>8907.24</v>
      </c>
      <c r="K32" s="34">
        <f t="shared" si="8"/>
        <v>9172.69</v>
      </c>
      <c r="L32" s="8">
        <v>265.45</v>
      </c>
      <c r="M32" s="8">
        <v>8907.24</v>
      </c>
      <c r="N32" s="40">
        <f t="shared" si="9"/>
        <v>9172.69</v>
      </c>
    </row>
    <row r="33" spans="1:14" x14ac:dyDescent="0.3">
      <c r="A33" s="6">
        <v>3292</v>
      </c>
      <c r="B33" s="7" t="s">
        <v>48</v>
      </c>
      <c r="C33" s="8">
        <v>132.72</v>
      </c>
      <c r="D33" s="8">
        <v>132.72</v>
      </c>
      <c r="E33" s="8"/>
      <c r="F33" s="8"/>
      <c r="G33" s="8"/>
      <c r="H33" s="29">
        <f t="shared" si="7"/>
        <v>132.72</v>
      </c>
      <c r="I33" s="8">
        <v>132.72</v>
      </c>
      <c r="J33" s="8"/>
      <c r="K33" s="34">
        <f t="shared" si="8"/>
        <v>132.72</v>
      </c>
      <c r="L33" s="8">
        <v>132.72</v>
      </c>
      <c r="M33" s="8"/>
      <c r="N33" s="40">
        <f t="shared" si="9"/>
        <v>132.72</v>
      </c>
    </row>
    <row r="34" spans="1:14" x14ac:dyDescent="0.3">
      <c r="A34" s="6">
        <v>3294</v>
      </c>
      <c r="B34" s="7" t="s">
        <v>16</v>
      </c>
      <c r="C34" s="8">
        <v>863.31</v>
      </c>
      <c r="D34" s="8">
        <v>863.31</v>
      </c>
      <c r="E34" s="8"/>
      <c r="F34" s="8"/>
      <c r="G34" s="8"/>
      <c r="H34" s="29">
        <f t="shared" si="7"/>
        <v>863.31</v>
      </c>
      <c r="I34" s="8">
        <v>863.31</v>
      </c>
      <c r="J34" s="8"/>
      <c r="K34" s="34">
        <f t="shared" si="8"/>
        <v>863.31</v>
      </c>
      <c r="L34" s="8">
        <v>863.31</v>
      </c>
      <c r="M34" s="8"/>
      <c r="N34" s="40">
        <f t="shared" si="9"/>
        <v>863.31</v>
      </c>
    </row>
    <row r="35" spans="1:14" s="24" customFormat="1" x14ac:dyDescent="0.3">
      <c r="A35" s="6">
        <v>3295</v>
      </c>
      <c r="B35" s="7" t="s">
        <v>39</v>
      </c>
      <c r="C35" s="8">
        <v>199.08</v>
      </c>
      <c r="D35" s="8">
        <v>199.08</v>
      </c>
      <c r="E35" s="8"/>
      <c r="F35" s="8"/>
      <c r="G35" s="8"/>
      <c r="H35" s="29">
        <f t="shared" si="7"/>
        <v>199.08</v>
      </c>
      <c r="I35" s="8">
        <v>199.08</v>
      </c>
      <c r="J35" s="8"/>
      <c r="K35" s="34">
        <f t="shared" si="8"/>
        <v>199.08</v>
      </c>
      <c r="L35" s="8">
        <v>199.08</v>
      </c>
      <c r="M35" s="8"/>
      <c r="N35" s="40">
        <f t="shared" si="9"/>
        <v>199.08</v>
      </c>
    </row>
    <row r="36" spans="1:14" x14ac:dyDescent="0.3">
      <c r="A36" s="23">
        <v>3296</v>
      </c>
      <c r="B36" s="22" t="s">
        <v>30</v>
      </c>
      <c r="C36" s="21">
        <v>125</v>
      </c>
      <c r="D36" s="21">
        <v>125</v>
      </c>
      <c r="E36" s="21"/>
      <c r="F36" s="21"/>
      <c r="G36" s="21"/>
      <c r="H36" s="30">
        <f t="shared" si="7"/>
        <v>125</v>
      </c>
      <c r="I36" s="21">
        <v>125</v>
      </c>
      <c r="J36" s="21"/>
      <c r="K36" s="35">
        <f t="shared" si="8"/>
        <v>125</v>
      </c>
      <c r="L36" s="21">
        <v>125</v>
      </c>
      <c r="M36" s="21"/>
      <c r="N36" s="41">
        <f t="shared" si="9"/>
        <v>125</v>
      </c>
    </row>
    <row r="37" spans="1:14" x14ac:dyDescent="0.3">
      <c r="A37" s="6">
        <v>3299</v>
      </c>
      <c r="B37" s="7" t="s">
        <v>17</v>
      </c>
      <c r="C37" s="8">
        <v>427.23</v>
      </c>
      <c r="D37" s="8">
        <v>427.23</v>
      </c>
      <c r="E37" s="8"/>
      <c r="F37" s="8">
        <v>1.33</v>
      </c>
      <c r="G37" s="8"/>
      <c r="H37" s="29">
        <f t="shared" si="7"/>
        <v>427.23</v>
      </c>
      <c r="I37" s="8">
        <v>427.23</v>
      </c>
      <c r="J37" s="8"/>
      <c r="K37" s="34">
        <f t="shared" si="8"/>
        <v>427.23</v>
      </c>
      <c r="L37" s="8">
        <v>427.23</v>
      </c>
      <c r="M37" s="8"/>
      <c r="N37" s="40">
        <f t="shared" si="9"/>
        <v>427.23</v>
      </c>
    </row>
    <row r="38" spans="1:14" x14ac:dyDescent="0.3">
      <c r="A38" s="3">
        <v>34</v>
      </c>
      <c r="B38" s="4" t="s">
        <v>18</v>
      </c>
      <c r="C38" s="5">
        <f>SUM(C39:C41)</f>
        <v>1161.78</v>
      </c>
      <c r="D38" s="5">
        <f>SUM(D39:D41)</f>
        <v>1161.78</v>
      </c>
      <c r="E38" s="5">
        <f t="shared" ref="E38:H38" si="10">SUM(E39:E41)</f>
        <v>0</v>
      </c>
      <c r="F38" s="5">
        <f t="shared" si="10"/>
        <v>0</v>
      </c>
      <c r="G38" s="5">
        <f t="shared" si="10"/>
        <v>0</v>
      </c>
      <c r="H38" s="5">
        <f t="shared" si="10"/>
        <v>1161.78</v>
      </c>
      <c r="I38" s="5">
        <f t="shared" ref="I38:N38" si="11">SUM(I39:I41)</f>
        <v>1161.78</v>
      </c>
      <c r="J38" s="5">
        <f t="shared" si="11"/>
        <v>0</v>
      </c>
      <c r="K38" s="5">
        <f t="shared" si="11"/>
        <v>1161.78</v>
      </c>
      <c r="L38" s="5">
        <f t="shared" si="11"/>
        <v>1161.78</v>
      </c>
      <c r="M38" s="5">
        <f t="shared" si="11"/>
        <v>0</v>
      </c>
      <c r="N38" s="5">
        <f t="shared" si="11"/>
        <v>1161.78</v>
      </c>
    </row>
    <row r="39" spans="1:14" s="24" customFormat="1" x14ac:dyDescent="0.3">
      <c r="A39" s="6">
        <v>3431</v>
      </c>
      <c r="B39" s="7" t="s">
        <v>19</v>
      </c>
      <c r="C39" s="8">
        <v>929.06</v>
      </c>
      <c r="D39" s="8">
        <v>929.06</v>
      </c>
      <c r="E39" s="8"/>
      <c r="F39" s="8"/>
      <c r="G39" s="8"/>
      <c r="H39" s="29">
        <f>SUM(D39:E39)</f>
        <v>929.06</v>
      </c>
      <c r="I39" s="8">
        <v>929.06</v>
      </c>
      <c r="J39" s="8"/>
      <c r="K39" s="34">
        <f t="shared" ref="K39:K41" si="12">I39+J39</f>
        <v>929.06</v>
      </c>
      <c r="L39" s="8">
        <v>929.06</v>
      </c>
      <c r="M39" s="8"/>
      <c r="N39" s="40">
        <f t="shared" ref="N39:N41" si="13">L39+M39</f>
        <v>929.06</v>
      </c>
    </row>
    <row r="40" spans="1:14" x14ac:dyDescent="0.3">
      <c r="A40" s="23">
        <v>3433</v>
      </c>
      <c r="B40" s="22" t="s">
        <v>49</v>
      </c>
      <c r="C40" s="21">
        <v>100</v>
      </c>
      <c r="D40" s="21">
        <v>100</v>
      </c>
      <c r="E40" s="21"/>
      <c r="F40" s="21"/>
      <c r="G40" s="21"/>
      <c r="H40" s="30">
        <f>SUM(D40:E40)</f>
        <v>100</v>
      </c>
      <c r="I40" s="21">
        <v>100</v>
      </c>
      <c r="J40" s="21"/>
      <c r="K40" s="35">
        <f t="shared" si="12"/>
        <v>100</v>
      </c>
      <c r="L40" s="21">
        <v>100</v>
      </c>
      <c r="M40" s="21"/>
      <c r="N40" s="41">
        <f t="shared" si="13"/>
        <v>100</v>
      </c>
    </row>
    <row r="41" spans="1:14" x14ac:dyDescent="0.3">
      <c r="A41" s="6">
        <v>3434</v>
      </c>
      <c r="B41" s="7" t="s">
        <v>46</v>
      </c>
      <c r="C41" s="8">
        <v>132.72</v>
      </c>
      <c r="D41" s="8">
        <v>132.72</v>
      </c>
      <c r="E41" s="8"/>
      <c r="F41" s="8"/>
      <c r="G41" s="8"/>
      <c r="H41" s="29">
        <f>SUM(D41:E41)</f>
        <v>132.72</v>
      </c>
      <c r="I41" s="8">
        <v>132.72</v>
      </c>
      <c r="J41" s="8"/>
      <c r="K41" s="34">
        <f t="shared" si="12"/>
        <v>132.72</v>
      </c>
      <c r="L41" s="8">
        <v>132.72</v>
      </c>
      <c r="M41" s="8"/>
      <c r="N41" s="40">
        <f t="shared" si="13"/>
        <v>132.72</v>
      </c>
    </row>
    <row r="42" spans="1:14" x14ac:dyDescent="0.3">
      <c r="A42" s="3">
        <v>38</v>
      </c>
      <c r="B42" s="4" t="s">
        <v>42</v>
      </c>
      <c r="C42" s="5">
        <f>SUM(C43:C45)</f>
        <v>429.06</v>
      </c>
      <c r="D42" s="5">
        <f>SUM(D43:D45)</f>
        <v>429.06</v>
      </c>
      <c r="E42" s="5">
        <f t="shared" ref="E42:H42" si="14">SUM(E43:E45)</f>
        <v>0</v>
      </c>
      <c r="F42" s="5">
        <f t="shared" si="14"/>
        <v>0</v>
      </c>
      <c r="G42" s="5">
        <f t="shared" si="14"/>
        <v>0</v>
      </c>
      <c r="H42" s="5">
        <f t="shared" si="14"/>
        <v>429.06</v>
      </c>
      <c r="I42" s="5">
        <f t="shared" ref="I42:N42" si="15">SUM(I43:I45)</f>
        <v>429</v>
      </c>
      <c r="J42" s="5">
        <f t="shared" si="15"/>
        <v>0</v>
      </c>
      <c r="K42" s="5">
        <f t="shared" si="15"/>
        <v>429</v>
      </c>
      <c r="L42" s="5">
        <f t="shared" si="15"/>
        <v>429</v>
      </c>
      <c r="M42" s="5">
        <f t="shared" si="15"/>
        <v>0</v>
      </c>
      <c r="N42" s="5">
        <f t="shared" si="15"/>
        <v>429</v>
      </c>
    </row>
    <row r="43" spans="1:14" x14ac:dyDescent="0.3">
      <c r="A43" s="6">
        <v>3721</v>
      </c>
      <c r="B43" s="7" t="s">
        <v>40</v>
      </c>
      <c r="C43" s="8">
        <v>429.06</v>
      </c>
      <c r="D43" s="8">
        <v>429.06</v>
      </c>
      <c r="E43" s="8"/>
      <c r="F43" s="8"/>
      <c r="G43" s="8"/>
      <c r="H43" s="29">
        <f>SUM(D43:E43)</f>
        <v>429.06</v>
      </c>
      <c r="I43" s="8">
        <v>429</v>
      </c>
      <c r="J43" s="8"/>
      <c r="K43" s="34">
        <f>SUM(I43:J43)</f>
        <v>429</v>
      </c>
      <c r="L43" s="8">
        <v>429</v>
      </c>
      <c r="M43" s="8"/>
      <c r="N43" s="40">
        <f>SUM(L43:M43)</f>
        <v>429</v>
      </c>
    </row>
    <row r="44" spans="1:14" x14ac:dyDescent="0.3">
      <c r="A44" s="6">
        <v>3811</v>
      </c>
      <c r="B44" s="7" t="s">
        <v>45</v>
      </c>
      <c r="C44" s="8">
        <v>0</v>
      </c>
      <c r="D44" s="8">
        <v>0</v>
      </c>
      <c r="E44" s="8"/>
      <c r="F44" s="8"/>
      <c r="G44" s="8"/>
      <c r="H44" s="29">
        <f t="shared" ref="H44:H45" si="16">SUM(D44:E44)</f>
        <v>0</v>
      </c>
      <c r="I44" s="8"/>
      <c r="J44" s="8"/>
      <c r="K44" s="34">
        <f t="shared" ref="K44:K45" si="17">SUM(I44:J44)</f>
        <v>0</v>
      </c>
      <c r="L44" s="8"/>
      <c r="M44" s="8"/>
      <c r="N44" s="40">
        <f t="shared" ref="N44:N45" si="18">SUM(L44:M44)</f>
        <v>0</v>
      </c>
    </row>
    <row r="45" spans="1:14" x14ac:dyDescent="0.3">
      <c r="A45" s="6">
        <v>3833</v>
      </c>
      <c r="B45" s="7" t="s">
        <v>41</v>
      </c>
      <c r="C45" s="8">
        <v>0</v>
      </c>
      <c r="D45" s="8">
        <v>0</v>
      </c>
      <c r="E45" s="8"/>
      <c r="F45" s="8"/>
      <c r="G45" s="8"/>
      <c r="H45" s="29">
        <f t="shared" si="16"/>
        <v>0</v>
      </c>
      <c r="I45" s="8"/>
      <c r="J45" s="8"/>
      <c r="K45" s="34">
        <f t="shared" si="17"/>
        <v>0</v>
      </c>
      <c r="L45" s="8"/>
      <c r="M45" s="8"/>
      <c r="N45" s="40">
        <f t="shared" si="18"/>
        <v>0</v>
      </c>
    </row>
    <row r="46" spans="1:14" x14ac:dyDescent="0.3">
      <c r="A46" s="18"/>
      <c r="B46" s="16" t="s">
        <v>44</v>
      </c>
      <c r="C46" s="17">
        <f t="shared" ref="C46:N46" si="19">C12+C38+C42</f>
        <v>66061.790000000008</v>
      </c>
      <c r="D46" s="17">
        <f t="shared" si="19"/>
        <v>66061.790000000008</v>
      </c>
      <c r="E46" s="17"/>
      <c r="F46" s="17"/>
      <c r="G46" s="17"/>
      <c r="H46" s="31">
        <f t="shared" si="19"/>
        <v>95409.849999999991</v>
      </c>
      <c r="I46" s="17">
        <f t="shared" si="19"/>
        <v>66061.73000000001</v>
      </c>
      <c r="J46" s="17">
        <f t="shared" si="19"/>
        <v>29348.059999999998</v>
      </c>
      <c r="K46" s="36">
        <f t="shared" si="19"/>
        <v>95409.79</v>
      </c>
      <c r="L46" s="17">
        <f t="shared" si="19"/>
        <v>66061.73000000001</v>
      </c>
      <c r="M46" s="17">
        <f t="shared" si="19"/>
        <v>29348.059999999998</v>
      </c>
      <c r="N46" s="42">
        <f t="shared" si="19"/>
        <v>95409.79</v>
      </c>
    </row>
    <row r="47" spans="1:14" x14ac:dyDescent="0.3">
      <c r="A47" s="3">
        <v>42</v>
      </c>
      <c r="B47" s="4" t="s">
        <v>43</v>
      </c>
      <c r="C47" s="5">
        <f t="shared" ref="C47:N47" si="20">SUM(C48:C52)</f>
        <v>100</v>
      </c>
      <c r="D47" s="5">
        <f t="shared" si="20"/>
        <v>100</v>
      </c>
      <c r="E47" s="5">
        <f t="shared" si="20"/>
        <v>16570</v>
      </c>
      <c r="F47" s="5">
        <f t="shared" si="20"/>
        <v>0</v>
      </c>
      <c r="G47" s="5">
        <f t="shared" si="20"/>
        <v>2000</v>
      </c>
      <c r="H47" s="5">
        <f t="shared" si="20"/>
        <v>16670</v>
      </c>
      <c r="I47" s="5">
        <f t="shared" si="20"/>
        <v>100</v>
      </c>
      <c r="J47" s="5">
        <f t="shared" si="20"/>
        <v>16570</v>
      </c>
      <c r="K47" s="5">
        <f t="shared" si="20"/>
        <v>16670</v>
      </c>
      <c r="L47" s="5">
        <f t="shared" si="20"/>
        <v>100</v>
      </c>
      <c r="M47" s="5">
        <f t="shared" si="20"/>
        <v>16570</v>
      </c>
      <c r="N47" s="5">
        <f t="shared" si="20"/>
        <v>16670</v>
      </c>
    </row>
    <row r="48" spans="1:14" x14ac:dyDescent="0.3">
      <c r="A48" s="19">
        <v>4221</v>
      </c>
      <c r="B48" s="8" t="s">
        <v>31</v>
      </c>
      <c r="C48" s="8">
        <v>0</v>
      </c>
      <c r="D48" s="8"/>
      <c r="E48" s="8"/>
      <c r="F48" s="8"/>
      <c r="G48" s="8"/>
      <c r="H48" s="29">
        <f>SUM(D48:E48)</f>
        <v>0</v>
      </c>
      <c r="I48" s="8">
        <v>0</v>
      </c>
      <c r="J48" s="8"/>
      <c r="K48" s="34">
        <f t="shared" ref="K48:K50" si="21">I48+J48</f>
        <v>0</v>
      </c>
      <c r="L48" s="8"/>
      <c r="M48" s="8"/>
      <c r="N48" s="40">
        <f t="shared" ref="N48:N50" si="22">L48+M48</f>
        <v>0</v>
      </c>
    </row>
    <row r="49" spans="1:14" x14ac:dyDescent="0.3">
      <c r="A49" s="19">
        <v>4241</v>
      </c>
      <c r="B49" s="8" t="s">
        <v>33</v>
      </c>
      <c r="C49" s="8"/>
      <c r="D49" s="8"/>
      <c r="E49" s="8">
        <v>2650</v>
      </c>
      <c r="F49" s="8"/>
      <c r="G49" s="8">
        <v>2000</v>
      </c>
      <c r="H49" s="29">
        <f t="shared" ref="H49:H50" si="23">SUM(D49:E49)</f>
        <v>2650</v>
      </c>
      <c r="I49" s="8">
        <v>0</v>
      </c>
      <c r="J49" s="8">
        <v>2650</v>
      </c>
      <c r="K49" s="34">
        <f t="shared" si="21"/>
        <v>2650</v>
      </c>
      <c r="L49" s="8"/>
      <c r="M49" s="8">
        <v>2650</v>
      </c>
      <c r="N49" s="40">
        <f t="shared" si="22"/>
        <v>2650</v>
      </c>
    </row>
    <row r="50" spans="1:14" x14ac:dyDescent="0.3">
      <c r="A50" s="20">
        <v>4262</v>
      </c>
      <c r="B50" s="8" t="s">
        <v>51</v>
      </c>
      <c r="C50" s="8">
        <v>100</v>
      </c>
      <c r="D50" s="8">
        <v>100</v>
      </c>
      <c r="E50" s="8">
        <v>13920</v>
      </c>
      <c r="F50" s="8"/>
      <c r="G50" s="8"/>
      <c r="H50" s="29">
        <f t="shared" si="23"/>
        <v>14020</v>
      </c>
      <c r="I50" s="8">
        <v>100</v>
      </c>
      <c r="J50" s="8">
        <v>13920</v>
      </c>
      <c r="K50" s="34">
        <f t="shared" si="21"/>
        <v>14020</v>
      </c>
      <c r="L50" s="8">
        <v>100</v>
      </c>
      <c r="M50" s="8">
        <v>13920</v>
      </c>
      <c r="N50" s="40">
        <f t="shared" si="22"/>
        <v>14020</v>
      </c>
    </row>
    <row r="52" spans="1:14" x14ac:dyDescent="0.3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</row>
    <row r="53" spans="1:14" x14ac:dyDescent="0.3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</row>
    <row r="54" spans="1:14" x14ac:dyDescent="0.3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</row>
    <row r="55" spans="1:14" x14ac:dyDescent="0.3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</row>
    <row r="56" spans="1:14" x14ac:dyDescent="0.3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</row>
  </sheetData>
  <mergeCells count="12">
    <mergeCell ref="N2:N3"/>
    <mergeCell ref="B52:N56"/>
    <mergeCell ref="A1:B1"/>
    <mergeCell ref="C1:N1"/>
    <mergeCell ref="A2:A3"/>
    <mergeCell ref="B2:B3"/>
    <mergeCell ref="C2:C3"/>
    <mergeCell ref="H2:H3"/>
    <mergeCell ref="I2:J2"/>
    <mergeCell ref="K2:K3"/>
    <mergeCell ref="L2:M2"/>
    <mergeCell ref="D2:G2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 2022-2024 limitirani</vt:lpstr>
      <vt:lpstr>2022-2024 preraspodjela</vt:lpstr>
      <vt:lpstr>Sheet3</vt:lpstr>
      <vt:lpstr>'2022-2024 preraspodjela'!Print_Area</vt:lpstr>
      <vt:lpstr>'plan 2022-2024 limitirani'!Print_Area</vt:lpstr>
    </vt:vector>
  </TitlesOfParts>
  <Company>Kulture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Rogošić</dc:creator>
  <cp:lastModifiedBy>Vesna Brtičević</cp:lastModifiedBy>
  <cp:lastPrinted>2023-10-13T09:11:32Z</cp:lastPrinted>
  <dcterms:created xsi:type="dcterms:W3CDTF">2017-08-29T11:56:06Z</dcterms:created>
  <dcterms:modified xsi:type="dcterms:W3CDTF">2023-10-13T09:13:02Z</dcterms:modified>
</cp:coreProperties>
</file>